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11580" activeTab="0"/>
  </bookViews>
  <sheets>
    <sheet name="Wniosek" sheetId="1" r:id="rId1"/>
    <sheet name="Wniosek EUR" sheetId="2" state="hidden" r:id="rId2"/>
    <sheet name="Fundusz" sheetId="3" r:id="rId3"/>
    <sheet name="Fundusz EUR" sheetId="4" state="hidden" r:id="rId4"/>
    <sheet name="Zyski PLN" sheetId="5" state="hidden" r:id="rId5"/>
    <sheet name="Zyski EUR" sheetId="6" state="hidden" r:id="rId6"/>
    <sheet name="Operator" sheetId="7" state="hidden" r:id="rId7"/>
    <sheet name="Listy" sheetId="8" state="hidden" r:id="rId8"/>
    <sheet name="Pomoc" sheetId="9" r:id="rId9"/>
    <sheet name="VBA" sheetId="10" state="hidden" r:id="rId10"/>
  </sheets>
  <definedNames>
    <definedName name="_xlfn.IFERROR" hidden="1">#NAME?</definedName>
    <definedName name="CzynnikRyzyka_Row">'VBA'!$C$6</definedName>
    <definedName name="Dwuklik_1">'VBA'!$D$1</definedName>
    <definedName name="Dwuklik_2">'VBA'!$D$2</definedName>
    <definedName name="Dzial_Row">'VBA'!$C$2</definedName>
    <definedName name="Dzial1_1_Row">'VBA'!$G$2</definedName>
    <definedName name="Dzial1_2_Row">'VBA'!$G$3</definedName>
    <definedName name="Dzial1_3_Row">'VBA'!$G$4</definedName>
    <definedName name="Dzial1_4_Row">'VBA'!$G$5</definedName>
    <definedName name="Dzial1_5_Row">'VBA'!$G$6</definedName>
    <definedName name="Dzial1_6_Row">'VBA'!$G$7</definedName>
    <definedName name="Dzial11_1_Row">'VBA'!$H$2</definedName>
    <definedName name="Dzial11_2_Row">'VBA'!$H$3</definedName>
    <definedName name="Dzial11_3_Row">'VBA'!$H$4</definedName>
    <definedName name="Dzial11_4_Row">'VBA'!$H$5</definedName>
    <definedName name="Dzial11_5_Row">'VBA'!$H$6</definedName>
    <definedName name="Dzial11_6_Row">'VBA'!$H$7</definedName>
    <definedName name="Dzial11_Row">'VBA'!$E$2</definedName>
    <definedName name="Dzial12_Row">'VBA'!$E$3</definedName>
    <definedName name="Dzial13_Row">'VBA'!$E$4</definedName>
    <definedName name="Dzial14_Row">'VBA'!$E$5</definedName>
    <definedName name="Dzial2_Row">'VBA'!$C$3</definedName>
    <definedName name="Dzial3_Row">'VBA'!$C$4</definedName>
    <definedName name="Dzial4_Row">'VBA'!$C$5</definedName>
    <definedName name="FormulaBar">'VBA'!$B$1</definedName>
    <definedName name="L_Dzialanie">'Listy'!$J$2</definedName>
    <definedName name="L_Formularz">'Listy'!$J$3</definedName>
    <definedName name="L_Fundusz_1">'Listy'!$F:$F</definedName>
    <definedName name="L_Fundusz_2_1">'Listy'!#REF!</definedName>
    <definedName name="L_FUndusz_Op_1">'Listy'!$G:$G</definedName>
    <definedName name="L_Miesiac">'Listy'!$K:$K</definedName>
    <definedName name="L_Nie">'Listy'!$E$2</definedName>
    <definedName name="L_NieDotyczy">'Listy'!$J$1</definedName>
    <definedName name="L_Okresy">'Wniosek'!$M$138:$P$138</definedName>
    <definedName name="L_PrawdWyst">'Listy'!$D:$D</definedName>
    <definedName name="L_Program">'Listy'!$B:$B</definedName>
    <definedName name="L_Rok">'Listy'!$L:$L</definedName>
    <definedName name="L_RowInRow">'Listy'!$J$4</definedName>
    <definedName name="L_Sektor">'Listy'!$H:$H</definedName>
    <definedName name="L_Tak">'Listy'!$E$1</definedName>
    <definedName name="L_TakNie">'Listy'!$E:$E</definedName>
    <definedName name="L_TypProjektu">'Listy'!$A:$A</definedName>
    <definedName name="L_Wazne">'Listy'!$C:$C</definedName>
    <definedName name="l_wskaznik">'Listy'!#REF!</definedName>
    <definedName name="P_CzynnikRyzyka">'Wniosek'!$C$290:$P$292</definedName>
    <definedName name="P_Dzialanie_1">'Wniosek'!$C$128:$P$129</definedName>
    <definedName name="P_Dzialanie_1_1">'Wniosek'!$C$142:$P$143</definedName>
    <definedName name="P_Dzialanie_1_2">'Wniosek'!$C$154:$P$155</definedName>
    <definedName name="P_Dzialanie_1_3">'Wniosek'!$C$166:$P$167</definedName>
    <definedName name="P_Dzialanie_1_4">'Wniosek'!$C$178:$P$179</definedName>
    <definedName name="P_Dzialanie_1_5">'Wniosek'!$C$190:$P$191</definedName>
    <definedName name="P_Dzialanie_1_6">'Wniosek'!$C$202:$P$203</definedName>
    <definedName name="P_Dzialanie_11">'Wniosek EUR'!$C$5:$P$7</definedName>
    <definedName name="P_Dzialanie_11_1">'Wniosek EUR'!$C$18:$P$19</definedName>
    <definedName name="P_Dzialanie_11_2">'Wniosek EUR'!$C$30:$P$31</definedName>
    <definedName name="P_Dzialanie_11_3">'Wniosek EUR'!$C$42:$P$43</definedName>
    <definedName name="P_Dzialanie_11_4">'Wniosek EUR'!$C$54:$P$55</definedName>
    <definedName name="P_Dzialanie_11_5">'Wniosek EUR'!$C$66:$P$67</definedName>
    <definedName name="P_Dzialanie_11_6">'Wniosek EUR'!$C$78:$P$79</definedName>
    <definedName name="P_Dzialanie_12">'Wniosek EUR'!$C$103:$P$108</definedName>
    <definedName name="P_Dzialanie_13">'Wniosek EUR'!$C$120:$P$121</definedName>
    <definedName name="P_Dzialanie_14">'Wniosek EUR'!$C$139:$P$142</definedName>
    <definedName name="P_Dzialanie_2">'Wniosek'!$C$234:$P$235</definedName>
    <definedName name="P_Dzialanie_3">'Wniosek'!$C$247:$P$248</definedName>
    <definedName name="P_Dzialanie_4">'Wniosek'!$C$266:$P$269</definedName>
    <definedName name="P_Fundusz_1_1">'Fundusz'!$C$7</definedName>
    <definedName name="P_Fundusz_1_2">'Fundusz'!#REF!</definedName>
    <definedName name="P_Fundusz_2_1">'Fundusz'!$C$10</definedName>
    <definedName name="P_Fundusz_2_2">'Fundusz'!$C$13</definedName>
    <definedName name="P_FunduszeUE_4_7_1">'Wniosek'!$P$281</definedName>
    <definedName name="P_FunduszeUE_4_7_2">'Wniosek'!$E$282</definedName>
    <definedName name="P_GenerowaniePrzychodow">'Wniosek'!$P$280</definedName>
    <definedName name="P_Podatek_4_5_1">'Wniosek'!$P$278</definedName>
    <definedName name="P_Podatek_4_5_2">'Wniosek'!$E$279</definedName>
    <definedName name="P_ProjektwPartnerstwie">'Wniosek'!$P$8</definedName>
    <definedName name="P_ProjektwPartnerstwie_Row">'Wniosek'!$16:$17</definedName>
    <definedName name="P_Waluta">'Wniosek'!$J$16</definedName>
    <definedName name="P_Wskaznik">'Wniosek'!$M$93:$P$114</definedName>
    <definedName name="P_Zalaczniki">'Wniosek'!$C$343:$P$343</definedName>
    <definedName name="Pomoc_1_1_4">'Pomoc'!$O$82</definedName>
    <definedName name="Sh_Arkusz1">'Wniosek'!$1:$373</definedName>
    <definedName name="Sh_Arkusz1_Rows">'VBA'!$F$1</definedName>
    <definedName name="Sh_Arkusz5">'Wniosek EUR'!$1:$180</definedName>
    <definedName name="Sh_Arkusz5_Rows">'VBA'!$F$2</definedName>
    <definedName name="Suma_Kontrolna">'Wniosek'!$I$3</definedName>
    <definedName name="_xlnm.Print_Titles" localSheetId="2">'Fundusz'!$2:$2</definedName>
    <definedName name="_xlnm.Print_Titles" localSheetId="6">'Operator'!$2:$2</definedName>
    <definedName name="_xlnm.Print_Titles" localSheetId="0">'Wniosek'!$2:$2</definedName>
    <definedName name="_xlnm.Print_Titles" localSheetId="1">'Wniosek EUR'!$2:$2</definedName>
    <definedName name="_xlnm.Print_Titles" localSheetId="5">'Zyski EUR'!$2:$2</definedName>
    <definedName name="_xlnm.Print_Titles" localSheetId="4">'Zyski PLN'!$2:$2</definedName>
    <definedName name="VBA_RowHeight">'VBA'!$B$8</definedName>
    <definedName name="Zal_Row">'VBA'!$C$1</definedName>
  </definedNames>
  <calcPr fullCalcOnLoad="1"/>
</workbook>
</file>

<file path=xl/comments8.xml><?xml version="1.0" encoding="utf-8"?>
<comments xmlns="http://schemas.openxmlformats.org/spreadsheetml/2006/main">
  <authors>
    <author>Mariusz</author>
  </authors>
  <commentList>
    <comment ref="A1" authorId="0">
      <text>
        <r>
          <rPr>
            <sz val="9"/>
            <rFont val="Tahoma"/>
            <family val="2"/>
          </rPr>
          <t xml:space="preserve">1.1. Typ Projektu </t>
        </r>
      </text>
    </comment>
    <comment ref="C1" authorId="0">
      <text>
        <r>
          <rPr>
            <b/>
            <sz val="9"/>
            <rFont val="Tahoma"/>
            <family val="2"/>
          </rPr>
          <t xml:space="preserve">Część VI 
Istotność dla realizacji 
Projektu
</t>
        </r>
      </text>
    </comment>
    <comment ref="D1" authorId="0">
      <text>
        <r>
          <rPr>
            <b/>
            <sz val="9"/>
            <rFont val="Tahoma"/>
            <family val="2"/>
          </rPr>
          <t>Część VI
Prawdopodobieństwo wystąpienia</t>
        </r>
      </text>
    </comment>
    <comment ref="E1" authorId="0">
      <text>
        <r>
          <rPr>
            <b/>
            <sz val="9"/>
            <rFont val="Tahoma"/>
            <family val="2"/>
          </rPr>
          <t xml:space="preserve">Lista TAK/NIE
tu musi być TAK lub TAK w innym języku
</t>
        </r>
      </text>
    </comment>
    <comment ref="F1" authorId="0">
      <text>
        <r>
          <rPr>
            <b/>
            <sz val="9"/>
            <rFont val="Tahoma"/>
            <family val="2"/>
          </rPr>
          <t xml:space="preserve">Fundusz:
I.1. Informacja na temat wnioskowania o środki funduszu kapitału początkowego (tzw. Seed money) w ramach Funduszu Współpracy Dwustronnej </t>
        </r>
      </text>
    </comment>
    <comment ref="G1" authorId="0">
      <text>
        <r>
          <rPr>
            <b/>
            <sz val="9"/>
            <rFont val="Tahoma"/>
            <family val="2"/>
          </rPr>
          <t xml:space="preserve">Fundusz
Część operatora
1.  Typ Projektu </t>
        </r>
      </text>
    </comment>
    <comment ref="J1" authorId="0">
      <text>
        <r>
          <rPr>
            <b/>
            <sz val="9"/>
            <rFont val="Tahoma"/>
            <family val="2"/>
          </rPr>
          <t xml:space="preserve">Komunikaty
</t>
        </r>
      </text>
    </comment>
    <comment ref="H1" authorId="0">
      <text>
        <r>
          <rPr>
            <sz val="9"/>
            <rFont val="Tahoma"/>
            <family val="2"/>
          </rPr>
          <t xml:space="preserve">Kalkulacja zysku nadzwyczajnego dla projektów generujących przychody
</t>
        </r>
        <r>
          <rPr>
            <b/>
            <sz val="9"/>
            <rFont val="Tahoma"/>
            <family val="2"/>
          </rPr>
          <t>SEKTOR</t>
        </r>
      </text>
    </comment>
    <comment ref="E2" authorId="0">
      <text>
        <r>
          <rPr>
            <b/>
            <sz val="9"/>
            <rFont val="Tahoma"/>
            <family val="2"/>
          </rPr>
          <t xml:space="preserve">Tu musi być NIE lub NIE w innym języku
</t>
        </r>
      </text>
    </comment>
    <comment ref="J2" authorId="0">
      <text>
        <r>
          <rPr>
            <b/>
            <sz val="9"/>
            <rFont val="Tahoma"/>
            <family val="2"/>
          </rPr>
          <t xml:space="preserve">Komunikaty:
Wstawiany przy nowym działaniu
</t>
        </r>
      </text>
    </comment>
    <comment ref="J3" authorId="0">
      <text>
        <r>
          <rPr>
            <b/>
            <sz val="9"/>
            <rFont val="Tahoma"/>
            <family val="2"/>
          </rPr>
          <t>Komunikaty:
Nazwa aplikacji</t>
        </r>
      </text>
    </comment>
    <comment ref="J4" authorId="0">
      <text>
        <r>
          <rPr>
            <b/>
            <sz val="9"/>
            <rFont val="Tahoma"/>
            <family val="2"/>
          </rPr>
          <t>Komunikaty:
Komunikat gdy usuwany jest wiersz będący elementem tabeli</t>
        </r>
      </text>
    </comment>
    <comment ref="B1" authorId="0">
      <text>
        <r>
          <rPr>
            <b/>
            <sz val="9"/>
            <rFont val="Tahoma"/>
            <family val="2"/>
          </rPr>
          <t xml:space="preserve">1.2.Program, w ramach którego składany jest projekt
</t>
        </r>
      </text>
    </comment>
    <comment ref="K1" authorId="0">
      <text>
        <r>
          <rPr>
            <b/>
            <sz val="9"/>
            <rFont val="Tahoma"/>
            <family val="2"/>
          </rPr>
          <t>1.4. Planowany czas trwania  Projektu
Miesiąc</t>
        </r>
      </text>
    </comment>
    <comment ref="L1" authorId="0">
      <text>
        <r>
          <rPr>
            <b/>
            <sz val="9"/>
            <rFont val="Tahoma"/>
            <family val="2"/>
          </rPr>
          <t>1.4. Planowany czas trwania  Projektu
Rok</t>
        </r>
      </text>
    </comment>
  </commentList>
</comments>
</file>

<file path=xl/sharedStrings.xml><?xml version="1.0" encoding="utf-8"?>
<sst xmlns="http://schemas.openxmlformats.org/spreadsheetml/2006/main" count="625" uniqueCount="339">
  <si>
    <t>Razem</t>
  </si>
  <si>
    <t>Data zakończenia oceny formalnej</t>
  </si>
  <si>
    <t>data zakończenia oceny merytorycznej</t>
  </si>
  <si>
    <t>Ogółem</t>
  </si>
  <si>
    <t>1.6 Streszczenie Projektu, w tym cel i jego oczekiwane rezultaty.Partnerstwo w Projekcie (max. 1 500 znaków)</t>
  </si>
  <si>
    <t>2.5. Osoba do kontaktu (kierownik Projektu)</t>
  </si>
  <si>
    <t>2.7. Informacje nt. partnera(-ów) Projektu (jeżeli dotyczy) – nazwa/ forma prawna/ struktura/ dane kontaktowe/ prowadzone działania/ zdolność instytucjonalna do wdrażania Projektu/ doświadczenie we wdrażaniu podobnych projektów (max. 3000 znaków)</t>
  </si>
  <si>
    <t>3.2. Uzasadnienie potrzeby realizacji Projektu - odniesienie do dokumentów strategicznych i priorytetów krajowych/ wyników studiów wykonalności (w stosownych przypadkach) (max. 1 200 znaków)</t>
  </si>
  <si>
    <t>3.4 Monitorowanie i weryfikacja wskaźników</t>
  </si>
  <si>
    <t>3.5. Organizacja Projektu – struktura zarządzania/zarządzanie finansowe/ rola partnera/-ów (max. 1200 znaków)</t>
  </si>
  <si>
    <t xml:space="preserve">3.6. Szczegółowy harmonogram finansowy wdrażania Projektu </t>
  </si>
  <si>
    <t>Zarządzanie</t>
  </si>
  <si>
    <t>Informacja i promocja</t>
  </si>
  <si>
    <r>
      <t xml:space="preserve">Wartość działania
</t>
    </r>
    <r>
      <rPr>
        <sz val="9"/>
        <rFont val="Times New Roman"/>
        <family val="1"/>
      </rPr>
      <t>PLN</t>
    </r>
  </si>
  <si>
    <t>Finansowanie</t>
  </si>
  <si>
    <t>Kwota (EUR)</t>
  </si>
  <si>
    <t>%</t>
  </si>
  <si>
    <t>Wnioskowana kwota dofinansowania ze środków MF EOG i/lub NMF 2009 - 2014</t>
  </si>
  <si>
    <t xml:space="preserve">Wartość wkładu kwalifkowalnego Wnioskodawcy </t>
  </si>
  <si>
    <t>Udział pieniężny Wnioskodawcy w kosztach kwalifikowalnych</t>
  </si>
  <si>
    <t xml:space="preserve">Udział pieniężny – środki publiczne </t>
  </si>
  <si>
    <t>Udział pieniężny – środki niepubliczne</t>
  </si>
  <si>
    <t>Wkład rzeczowy Wnioskodawcy w kosztach kwalifikowalnych</t>
  </si>
  <si>
    <t>Całkowite koszty nie kwalifikowalne</t>
  </si>
  <si>
    <t>Łączna wartość Projektu</t>
  </si>
  <si>
    <t>Kategorie działań</t>
  </si>
  <si>
    <t xml:space="preserve">Pieniężne koszty kwalifikowalne </t>
  </si>
  <si>
    <t>4.4. Podział działań względem kategorii</t>
  </si>
  <si>
    <t>4. Podpis osoby oceniającej projekt</t>
  </si>
  <si>
    <t>Kalkulacja zysku nadzwyczajnego dla projektów generujących przychody</t>
  </si>
  <si>
    <t>Kwota kosztów kwalifikowalnych</t>
  </si>
  <si>
    <t>Poziom dofinansowania</t>
  </si>
  <si>
    <t>Sektor</t>
  </si>
  <si>
    <t>Energetyka</t>
  </si>
  <si>
    <t>Okres ekonomicznej żywotności projektu</t>
  </si>
  <si>
    <t>lat</t>
  </si>
  <si>
    <t>Stopa dyskontowa/referencyjna</t>
  </si>
  <si>
    <t>Zdyskontowany zysk nadzwyczajny netto</t>
  </si>
  <si>
    <t>Wskaźnik istotności</t>
  </si>
  <si>
    <t>Rok kalendarzowy</t>
  </si>
  <si>
    <t>Marża</t>
  </si>
  <si>
    <t>Zysk nadzwyczajny</t>
  </si>
  <si>
    <t>Środowisko</t>
  </si>
  <si>
    <t>Kolejnictwo</t>
  </si>
  <si>
    <t>Przemysł</t>
  </si>
  <si>
    <t>Zdrowie</t>
  </si>
  <si>
    <t>Inne usługi</t>
  </si>
  <si>
    <t>Wpływ przychodów generowanych w projekcie na kwotę grantu</t>
  </si>
  <si>
    <t>Wnioskowana kwota grantu</t>
  </si>
  <si>
    <t>Czy przekroczono próg istotności?</t>
  </si>
  <si>
    <t>Kwota grantu po obniżeniu</t>
  </si>
  <si>
    <t>Nowy poziom dofinansowania</t>
  </si>
  <si>
    <t>Nie dotyczy</t>
  </si>
  <si>
    <t>ms20100</t>
  </si>
  <si>
    <t>−</t>
  </si>
  <si>
    <t>Nowe działanie</t>
  </si>
  <si>
    <t>Nazwa i zakres działania</t>
  </si>
  <si>
    <t>Czas realizacji 
(tygodnie)</t>
  </si>
  <si>
    <t>Nazwa działania</t>
  </si>
  <si>
    <t>Kwota działania (PLN)</t>
  </si>
  <si>
    <t>Usługi</t>
  </si>
  <si>
    <t>Koszty pośrednie</t>
  </si>
  <si>
    <t>Rezerwa- jeżeli dotyczy</t>
  </si>
  <si>
    <t>Planowany koszt działania 
(PLN)</t>
  </si>
  <si>
    <t>Kalkulacje EURO do wniosku</t>
  </si>
  <si>
    <t>FUNDUSZ WSPÓŁPRACY DWUSTRONNEJ NA POZIOMIE PROGRAMU
Kalkulacje (EUR)</t>
  </si>
  <si>
    <t>1.5. Budżet Projektu (całkowity koszt kwalifikowalny w  PLN )</t>
  </si>
  <si>
    <t>Kwota działania (EUR)</t>
  </si>
  <si>
    <t>Formularz</t>
  </si>
  <si>
    <t>Wiersz jest elementem tabeli dodawaj i usuwaj przyciskami "Dodaj" i Usuń"</t>
  </si>
  <si>
    <t>4.2. Podział działań względem źródeł finansowania (EUR)</t>
  </si>
  <si>
    <t>EUR</t>
  </si>
  <si>
    <t>4.3. Roczny podział łącznych środków dofinansowania i współfinansowania (EUR)</t>
  </si>
  <si>
    <t>Kwota (PLN)</t>
  </si>
  <si>
    <t>Planowany koszt działania 
(EUR)</t>
  </si>
  <si>
    <t>1.1.1 Projekt w partnerstwie z podmiotem zagranicznym</t>
  </si>
  <si>
    <t>1.2. Program, w ramach którego składany jest projekt</t>
  </si>
  <si>
    <t>1.Ochrona różnorodności biologicznej i ekosystemów</t>
  </si>
  <si>
    <t>2.Wzmocnienie monitoringu środowiska oraz działań kontrolnych</t>
  </si>
  <si>
    <t>3.Oszczędzanie energii i promowanie odnawialnych źródeł energii</t>
  </si>
  <si>
    <t>4.Fundusz dla Organizacji Pozarządowych</t>
  </si>
  <si>
    <t xml:space="preserve">5.Rozwój miast poprzez wzmocnienie kompetencji jednostek samorządu terytorialnego, dialog społeczny oraz współpracę z przedstawicielami społeczeństwa obywatelskiego </t>
  </si>
  <si>
    <t>6.Poprawa i lepsze dostosowanie ochrony zdrowia do trendów demograficzno - epidemiologicznych</t>
  </si>
  <si>
    <t>7.Fundusz Stypendialny i Szkoleniowy</t>
  </si>
  <si>
    <t>8.Konserwacja i rewitalizacja dziedzictwa kulturowego</t>
  </si>
  <si>
    <t>9.Promowanie różnorodności kulturowej i artystycznej w ramach europejskiego dziedzictwa kulturowego</t>
  </si>
  <si>
    <t>10.Wsparcie rozwoju i szerokiego stosowania technologii CCS w Polsce</t>
  </si>
  <si>
    <t>11.Polsko - Norweska Współpraca Badawcza</t>
  </si>
  <si>
    <t>12.Ograniczanie społecznych nierówności w zdrowiu</t>
  </si>
  <si>
    <t>13.Przeciwdziałanie przemocy w rodzinie i przemocy ze względu na płeć</t>
  </si>
  <si>
    <t>14.Poprawa bezpieczeństwa w obszarze Schengen</t>
  </si>
  <si>
    <t>15.Budowanie potencjału instytucjonalnego i współpraca w obszarze wymiaru sprawiedliwości</t>
  </si>
  <si>
    <t>16.Wsparcie służby więziennej, w tym sankcji pozawięziennych</t>
  </si>
  <si>
    <t>miesiąc:</t>
  </si>
  <si>
    <t>rok:</t>
  </si>
  <si>
    <t>Dotyczy</t>
  </si>
  <si>
    <t>Przychody</t>
  </si>
  <si>
    <t>Koszty</t>
  </si>
  <si>
    <t>Zysk</t>
  </si>
  <si>
    <t>Cześć I. INFORMACJE OGÓLNE</t>
  </si>
  <si>
    <t xml:space="preserve">1.1. Typ Projektu </t>
  </si>
  <si>
    <t>II. PROJEKT PREDEFINIOWANY</t>
  </si>
  <si>
    <t>III. PROJEKT W RAMACH FUNDUSZU MAŁYCH GRANTÓW</t>
  </si>
  <si>
    <t>I. PROJEKT KONKURSOWY</t>
  </si>
  <si>
    <t>1.3. Tytuł Projektu</t>
  </si>
  <si>
    <r>
      <t xml:space="preserve">1.4. Planowany czas trwania </t>
    </r>
    <r>
      <rPr>
        <sz val="10"/>
        <rFont val="Times New Roman"/>
        <family val="1"/>
      </rPr>
      <t> </t>
    </r>
    <r>
      <rPr>
        <sz val="10"/>
        <rFont val="Arial"/>
        <family val="2"/>
      </rPr>
      <t>Projektu</t>
    </r>
  </si>
  <si>
    <t xml:space="preserve">Planowana data rozpoczęcia Projektu </t>
  </si>
  <si>
    <t xml:space="preserve">Planowana data zakończenia Projektu </t>
  </si>
  <si>
    <t>Kurs przeliczeniowy :</t>
  </si>
  <si>
    <t>Całkowity koszt kwalifikowalny w PLN:</t>
  </si>
  <si>
    <t>Całkowity koszt kwalifikowalny w EUR:</t>
  </si>
  <si>
    <t>Część II.  OPIS WNIOSKODAWCY</t>
  </si>
  <si>
    <t>2.1 Pełna nazwa Wnioskodawcy</t>
  </si>
  <si>
    <t xml:space="preserve">2.2 Forma prawna </t>
  </si>
  <si>
    <t>2.3 Dane tele-adresowe siedziby Wnioskodawcy</t>
  </si>
  <si>
    <t>Ulica, numer lokalu</t>
  </si>
  <si>
    <t>Kod pocztowy</t>
  </si>
  <si>
    <t>Miejscowość</t>
  </si>
  <si>
    <t>Województwo</t>
  </si>
  <si>
    <t>Kraj</t>
  </si>
  <si>
    <t>Telefon</t>
  </si>
  <si>
    <t>Fax.</t>
  </si>
  <si>
    <t>e-mail</t>
  </si>
  <si>
    <t>Strona www.</t>
  </si>
  <si>
    <t>2.4. Adres do korespondencji (należy wypełnić, jeżeli adres do korespondencji jest inny niż adres siedziby)</t>
  </si>
  <si>
    <t>Fax</t>
  </si>
  <si>
    <t>Imię</t>
  </si>
  <si>
    <t>Nazwisko</t>
  </si>
  <si>
    <t>Telefon stacjon.</t>
  </si>
  <si>
    <t>Telefon kom.</t>
  </si>
  <si>
    <t>2.6 Informacje o Wnioskodawcy – struktura/ prowadzone działania/ zdolność instytucjonalna do wdrażania projektu/ doświadczenie we wdrażaniu podobnych projektów  (max. 1000 znaków)</t>
  </si>
  <si>
    <t xml:space="preserve">Część III.  INFORMACJE O PROJEKCIE </t>
  </si>
  <si>
    <t>3.3.Wskaźniki</t>
  </si>
  <si>
    <t>Opis</t>
  </si>
  <si>
    <t>Wartość bazowa</t>
  </si>
  <si>
    <t>Wartość docelowa</t>
  </si>
  <si>
    <t>Źródło weryfikacji wskaźnika</t>
  </si>
  <si>
    <t>Cel ogólny (długoterminowy)</t>
  </si>
  <si>
    <t>Spodziewane rezultaty</t>
  </si>
  <si>
    <t>Wyniki/Produkty (wytworzone dobra i usługi)</t>
  </si>
  <si>
    <t>Nazwa i zakres działania/ rezultatu</t>
  </si>
  <si>
    <t>Rezerwa  – jeżeli dotyczy (do 5% kosztów )</t>
  </si>
  <si>
    <r>
      <t>Okresy sprawozdawcze w roku kalendarzowym</t>
    </r>
    <r>
      <rPr>
        <sz val="9"/>
        <rFont val="Times New Roman"/>
        <family val="1"/>
      </rPr>
      <t> </t>
    </r>
  </si>
  <si>
    <t xml:space="preserve">Część IV.  BUDŻET </t>
  </si>
  <si>
    <t>4.1. Finansowanie</t>
  </si>
  <si>
    <t>Całkowite koszty kwalifikowalne</t>
  </si>
  <si>
    <t>Całkowite koszty</t>
  </si>
  <si>
    <t>Wartość wnioskowanej zaliczki</t>
  </si>
  <si>
    <t>Uzasadnienie dla zaliczki</t>
  </si>
  <si>
    <t>Koszty niekwalifikowalne (d)</t>
  </si>
  <si>
    <t>(e) = (c) + (d)</t>
  </si>
  <si>
    <t>MF EOG/NMF</t>
  </si>
  <si>
    <t>(a)</t>
  </si>
  <si>
    <t>Współfinansowanie krajowe</t>
  </si>
  <si>
    <t>(b)</t>
  </si>
  <si>
    <t>(c) = (a)+(b)</t>
  </si>
  <si>
    <t>% całości</t>
  </si>
  <si>
    <t>Rezerwa – jeżeli dotyczy</t>
  </si>
  <si>
    <t>RAZEM</t>
  </si>
  <si>
    <t>Suma</t>
  </si>
  <si>
    <t>Całkowite środki pieniężne</t>
  </si>
  <si>
    <t>Rzeczowe koszty kwalifikowalne</t>
  </si>
  <si>
    <t>Koszty kwalifikowalne</t>
  </si>
  <si>
    <t>Koszty kwalifikowalne wg kategorii</t>
  </si>
  <si>
    <t>Koszty usług doradczych/ przygotowawczych</t>
  </si>
  <si>
    <t xml:space="preserve">Koszty podróży/ delegacji </t>
  </si>
  <si>
    <t xml:space="preserve">Zakup  gruntów i nieruchomości </t>
  </si>
  <si>
    <t xml:space="preserve">Zakup/ remont budynków </t>
  </si>
  <si>
    <t>Koszty wymagane umową (ewaluacja, audytu, tłumaczeń, opłat finansowych)</t>
  </si>
  <si>
    <t>TAK</t>
  </si>
  <si>
    <t>NIE</t>
  </si>
  <si>
    <t>Część VI. RYZYKO I ZARZĄDZANIE RYZYKIEM</t>
  </si>
  <si>
    <t>Lp.</t>
  </si>
  <si>
    <t>Czynnik ryzyka</t>
  </si>
  <si>
    <t xml:space="preserve">Istotność dla realizacji Projektu </t>
  </si>
  <si>
    <t>Prawdopodobieństwo wystąpienia</t>
  </si>
  <si>
    <t>Plan zarządzania/ przeciwdziałania ryzyku</t>
  </si>
  <si>
    <t>* BW - Bardzo ważne; W- Ważne; M-Małoważne</t>
  </si>
  <si>
    <t>* W - Wysokie Ś-Średnie; N-Niskie</t>
  </si>
  <si>
    <t>Część VII. ZAGADNIENIA HORYZONTALNE</t>
  </si>
  <si>
    <t>7.1 Wpływ Projektu na zagadnienia horyzontalne</t>
  </si>
  <si>
    <t>Nieistotne lub mało znaczące dla realizacji projektu</t>
  </si>
  <si>
    <t>Ważne dla realizacji projektu</t>
  </si>
  <si>
    <t>Kluczowe dla realizacji projektu</t>
  </si>
  <si>
    <t>Zrównoważony rozwój - aspekt środowiskowy</t>
  </si>
  <si>
    <t>Zrównoważony rozwój - aspekt ekonomiczny</t>
  </si>
  <si>
    <t>Zrównoważony rozwój - aspekt społeczny</t>
  </si>
  <si>
    <t>BW</t>
  </si>
  <si>
    <t>W</t>
  </si>
  <si>
    <t>M</t>
  </si>
  <si>
    <t>Ś</t>
  </si>
  <si>
    <t>N</t>
  </si>
  <si>
    <t>Równość płci</t>
  </si>
  <si>
    <t>Dobre rządzenie</t>
  </si>
  <si>
    <t>Stosunki bilateralne</t>
  </si>
  <si>
    <t>Część IX.  ZAŁĄCZNIKI</t>
  </si>
  <si>
    <t>Tytuł</t>
  </si>
  <si>
    <t>Uwagi</t>
  </si>
  <si>
    <t>OŚWIADCZENIE WNIOSKODAWCY</t>
  </si>
  <si>
    <t>Imię i nazwisko</t>
  </si>
  <si>
    <t>Stanowisko</t>
  </si>
  <si>
    <t>Data
(dzień/miesiąc/rok)</t>
  </si>
  <si>
    <t>Podpis</t>
  </si>
  <si>
    <t>Wskaźniki
(max. 3)</t>
  </si>
  <si>
    <t xml:space="preserve">4.6. Generowanie przychodów netto  (TAK\NIE)                                                                     </t>
  </si>
  <si>
    <t xml:space="preserve">4.7. Finansowanie projektu z funduszy UE lub innych źródeł pomocy  (TAK\NIE)                                                                                 </t>
  </si>
  <si>
    <t xml:space="preserve">Niniejszy wniosek aplikacyjny jest przeznaczony zarówno dla Projektu konkursowego, 
Projektu predefiniowanego jak i projektu w ramach funduszu małych grantów.
Ze względu na różny charakter Programów Operatorzy mogą w miarę potrzeb wprowadzać modyfikacje/uzupełnienia niniejszego wzoru formularza wniosku  
Przed rozpoczęciem przygotowywania wniosku aplikacyjnego proszę o zapoznanie się z Instrukcją jego wypełniania </t>
  </si>
  <si>
    <t>*dane osoby/ osób zgodne z Krajowym Rejestrem Sądowym lub innym właściwym dokumentem rejestracyjnym</t>
  </si>
  <si>
    <t>FUNDUSZ WSPÓŁPRACY DWUSTRONNEJ NA POZIOMIE PROGRAMU</t>
  </si>
  <si>
    <t xml:space="preserve">4. Działania i harmonogram realizacji </t>
  </si>
  <si>
    <t>Planowana data rozpoczęcia</t>
  </si>
  <si>
    <t>Planowana data zakończenia</t>
  </si>
  <si>
    <t>5. BUDŻET</t>
  </si>
  <si>
    <t>Wnioskowana kwota dofinansowania ze środków Funduszu</t>
  </si>
  <si>
    <t>Wartość wkładu beneficjenta</t>
  </si>
  <si>
    <t>Całkowite koszty projektu w ramach Funduszu</t>
  </si>
  <si>
    <t>CZĘŚĆ WYPEŁNIANA PRZEZ OPERATORA PROGRAMU</t>
  </si>
  <si>
    <t xml:space="preserve">1.  Typ Projektu </t>
  </si>
  <si>
    <t>PROJEKT KONKURSOWY</t>
  </si>
  <si>
    <t>PROJEKT PREDEFINIOWANY</t>
  </si>
  <si>
    <t>PROJEKT W RAMACH FUNDUSZU MAŁYCH GRANTÓW</t>
  </si>
  <si>
    <t>2. Ocena wniosku przez Operatora</t>
  </si>
  <si>
    <t>Numer rejestracyjny</t>
  </si>
  <si>
    <t>Data złożenia wniosku</t>
  </si>
  <si>
    <t xml:space="preserve">Wyjaśnienie znacznych opóźnień </t>
  </si>
  <si>
    <t>Data (dd/mm/rrrr)</t>
  </si>
  <si>
    <t>Suma kontrolna-</t>
  </si>
  <si>
    <t>3.1.Opis Projektu (max.3500 znaków)</t>
  </si>
  <si>
    <t>PLN</t>
  </si>
  <si>
    <t>4.2. Podział działań względem źródeł finansowania (PLN)</t>
  </si>
  <si>
    <t>4.3. Roczny podział łącznych środków dofinansowania i współfinansowania (PLN)</t>
  </si>
  <si>
    <t>Koszty niekwalifikowane</t>
  </si>
  <si>
    <t>Łączna wartość projektu</t>
  </si>
  <si>
    <t>Część V. ZGODNOŚĆ Z PRAWEM KRAJOWYM I UNIJNYM w tym zamówienia publiczne i pomoc publiczna(max 1000 znaków)</t>
  </si>
  <si>
    <t>√</t>
  </si>
  <si>
    <t xml:space="preserve">Zakup sprzętu </t>
  </si>
  <si>
    <t>3.6.1 Rok 2012</t>
  </si>
  <si>
    <r>
      <t xml:space="preserve">Wartość działania </t>
    </r>
    <r>
      <rPr>
        <sz val="9"/>
        <rFont val="Times New Roman"/>
        <family val="1"/>
      </rPr>
      <t>PLN</t>
    </r>
  </si>
  <si>
    <t>3.6.2 Rok 2013</t>
  </si>
  <si>
    <t>3.6.3 Rok 2014</t>
  </si>
  <si>
    <t>3.6.4 Rok 2015</t>
  </si>
  <si>
    <t>3.6.5 Rok 2016</t>
  </si>
  <si>
    <t>3.6.6 Rok 2017</t>
  </si>
  <si>
    <t>Okresy sprawozdawcze w roku</t>
  </si>
  <si>
    <t>Wartość działania EUR</t>
  </si>
  <si>
    <t>4.5. Możliwość odzyskania podatku VAT (TAK\NIE)</t>
  </si>
  <si>
    <t xml:space="preserve">Analiza wykonalności </t>
  </si>
  <si>
    <t>Plan Informacji i Promocji</t>
  </si>
  <si>
    <t xml:space="preserve">1. Informacja na temat wnioskowania o środki z komponentu A w ramach Funduszu Współpracy Dwustronnej  </t>
  </si>
  <si>
    <t>a) ubiegam się o środki w ramach komponentu A FWD</t>
  </si>
  <si>
    <t>b)  nie ubiegam się o środki w ramach komponentu A FWD</t>
  </si>
  <si>
    <t>-</t>
  </si>
  <si>
    <t>I</t>
  </si>
  <si>
    <t>II</t>
  </si>
  <si>
    <t>III</t>
  </si>
  <si>
    <t>Koszty wynagrodzeń</t>
  </si>
  <si>
    <t>Koszty usług</t>
  </si>
  <si>
    <t>Koszty podrózy</t>
  </si>
  <si>
    <t xml:space="preserve">Koszty zakupu materiałów  </t>
  </si>
  <si>
    <t>Koszty zakupu sprzetu i wyposażenia</t>
  </si>
  <si>
    <t>3.  Uzasadnienie potrzeby realizacji działań w ramach Funduszu (max. 1500 znaków)</t>
  </si>
  <si>
    <t xml:space="preserve">2.   Opis działań w ramach Funduszu (max. 3000 znaków )                                                 </t>
  </si>
  <si>
    <t xml:space="preserve">Oświadczenie Wnioskodawcy o zapewnieniu środków w wysokości współfinansowania na cały okres realizacji projektu </t>
  </si>
  <si>
    <t>List/-y intencyjny/ Umowa/y partnerska (wzór)</t>
  </si>
  <si>
    <t>7.2 Opis działań na rzecz realizacji zagadnień horyzontalnych max(3000) znaków</t>
  </si>
  <si>
    <t>3. Uzasadnienie/ rekomendacja (z uwzględnieniem jakości i wkładu finansowego na rzecz celów Programu oraz zgodności z prawem unijnym i krajowym) do podpisania umowy w sprawie projektu max (10000) znaków</t>
  </si>
  <si>
    <t>Część VIII. INFORMACJA I PROMOCJA max(2000) znaków</t>
  </si>
  <si>
    <t>Master Plan dla Poznańskiej Kolei Metropolitalnej</t>
  </si>
  <si>
    <t>Wzmocnienie instytucjonalne partnerstwa</t>
  </si>
  <si>
    <t>liczba opracowań</t>
  </si>
  <si>
    <t>liczba nowych partnerów</t>
  </si>
  <si>
    <t>liczba przedsięwzięć zrealizowanych w partnerstwie</t>
  </si>
  <si>
    <t>Stowarzyszenie Metropolia Poznań</t>
  </si>
  <si>
    <t>stowarzyszenie gmin i powiatów w rozumieniu przepisów ustawy z dnia 8
marca 1990 r. o samorządzie gminnym oraz ustawy z dnia 5 czerwca 1998 r. o samorządzie
powiatowym</t>
  </si>
  <si>
    <t>Plac Kolegiacki 17</t>
  </si>
  <si>
    <t>61-841</t>
  </si>
  <si>
    <t>Poznań</t>
  </si>
  <si>
    <t>Wielkopolskie</t>
  </si>
  <si>
    <t>Polska</t>
  </si>
  <si>
    <t>biuro@metropoliapoznan.pl</t>
  </si>
  <si>
    <t>http://www.aglomeracja.poznan.pl</t>
  </si>
  <si>
    <t>Maciej</t>
  </si>
  <si>
    <t>Musiał</t>
  </si>
  <si>
    <t>maciejmusial@metropoliapoznan.pl</t>
  </si>
  <si>
    <t>61 878 46 67</t>
  </si>
  <si>
    <t>609 12 82 82</t>
  </si>
  <si>
    <t xml:space="preserve">61 878 46 40 </t>
  </si>
  <si>
    <t>Stowarzyszenie Metropolia Poznań (SMP) zrzesza 22 jednostki samorządu terytorialnego, w tym Miasto Poznań oraz Powiat Poznański. SMP jest zawiązane na czas nieograniczony, posiada osobowość prawną. Działa na podstawie przepisów ustawy z dnia 7.04.1989r. Prawo o stowarzyszeniach oraz statutu. Władzami SMP są: Walne Zebranie Członków zw. Radą Metropolii, Zarząd, Komisja Rewizyjna. Zarząd może wykonywać zadania przy pomocy Biura Stowarzyszenia.
SMP zostało zarejestrowane w 2011r., lecz Partnerstwo jst działające od 2007r. w formie Rady Aglomeracji Poznańskiej doprowadziło m.in. do powstania Centrum Badań Metropolitalnych oraz do opracowania i przyjęcia Strategii Rozwoju Aglomeracji Poznańskiej. Metropolia Poznań 2020. 
Efektem wspólnych działań gmin działających w ramach SMP są: Związek Międzygminny "Gospodarka Odpadami Aglomeracji Poznańskiej", Związek Międzygminny ds. Transportu Publicznego oraz Związek Międzygminny "Schronisko dla zwierząt - Schronisko".</t>
  </si>
  <si>
    <t>Zwiększenie zdolności partnerstwa do realizacji zintegrowanych przedsięwzięć związanych z budową PKM w perspektywie finansowej 2014-2020</t>
  </si>
  <si>
    <t>Koncepcja zintegrowanego transportu publicznego w oparciu o linie Poznańskiego Węzła Kolejowego, z wydzieleniem kolejowego ruchu metropolitalnego</t>
  </si>
  <si>
    <t>Koncepcja budowy funkcjonalnych węzłów przesiadkowych wraz z projektami miejscowych planów zagospodarowania przestrzennego i inwentaryzacją istniejących obiektów stacyjnych</t>
  </si>
  <si>
    <t>Przekroczenie planowanego budżetu projektu</t>
  </si>
  <si>
    <t xml:space="preserve">Przekroczenie harmonogramu w projekcie skutkujące nieukończeniem realizacji projektu w terminie.
Zagrożenie, że projekt nie otrzyma zwrotu wydanych środków ze środków Mechanizmu Finansowego.
</t>
  </si>
  <si>
    <t>Zbyt małe zainteresowanie partnerów projektem</t>
  </si>
  <si>
    <t xml:space="preserve">Niewłaściwie określone koszty.
Nieuwzględnienie niektórych pozycji kosztów realizacji projektu lub nieprawidłowo oszacowana wartość kosztów
</t>
  </si>
  <si>
    <t>Ryzyko braku lub niewystarczającego finansowania</t>
  </si>
  <si>
    <t>Brak refundacji poszczególnych wydatków (lub zaliczki) z powodu niezgodności z umową o dofinansowanie lub projektem</t>
  </si>
  <si>
    <t>MW</t>
  </si>
  <si>
    <t>Wstępna weryfikacja dokumentacji finansowej w trakcie jej tworzenia. Opracowanie wzorów dokumentów w uzgodnieniu z Operatorem Programu.</t>
  </si>
  <si>
    <t>Uwzględnienie rezerw czasowych w harmonogramie projektu i bieżąca modyfikacja w miarę postępu procedury.</t>
  </si>
  <si>
    <t>Ryzyko popełnienia błędu na etapie sporządzania dokumentacji przetargowej</t>
  </si>
  <si>
    <t>Nieterminowe działanie wykonawcy</t>
  </si>
  <si>
    <t>Zmiana stanowiska władz lokalnych</t>
  </si>
  <si>
    <t>Konieczność zmiany studiów uwarunkowań i kierunków zagospodarowania przestrzennego</t>
  </si>
  <si>
    <t xml:space="preserve">Zbyt mały potencjał techniczny, kadrowy i doświadczenie Wykonawcy.
Wykonawca może nie dysponować odpowiednim potencjałem technicznym i kadrowym do realizacji projektu
</t>
  </si>
  <si>
    <t>Konflikty społeczne związane z realizacją projektu</t>
  </si>
  <si>
    <t xml:space="preserve">Zrównoważony rozwój – aspekt środowiskowy: projekt nie będzie mieć negatywnego wpływu na środowisko naturalne. W zakresie realizowanego projektu wszelkie działania podejmowane będą z poszanowaniem środowiska naturalnego. Opracowanie dokumentów i sporządzenie inwentaryzacji nie niesie ze sobą żadnego obciążenia dla środowiska naturalnego, do powietrza i wody nie są emitowane żadne niebezpieczne substancje. Wykonane w ramach projektu dokumenty będą uwzględniać wszelkie normy ochrony środowiska. Budowa Poznańskiej Kolei Metropolitalnej poprzez wzrost udziału transportu kolejowego w codziennych przejazdach wpłynie na zmniejszenie ruchu samochodowego, a tym samym na ograniczenie emisji CO2.
Zrównoważony rozwój – aspekt ekonomiczny: w ramach projektu efektywnie i racjonalnie gospodaruje się środkami i zasobami. Realizacja projektu przyczyni się do zapewnienia warunków dla wzrostu gospodarczego w skali makro-ekonomicznej przez wzrost spójności komunikacyjnej obszaru.
Zrównoważony rozwój – aspekt społeczny: projekt odpowiada na potrzeby społeczne i uwzględnia udział społeczeństwa. Projekt będzie realizowany w procedurze uspołecznienia. Realizacja projektu docelowo zwiększy dostęp do transportu kolejowego (w celu ułatwienia dostępu do miejsc pracy, szkół, usług oraz rekreacji i turystyki).
Równość płci: projekt zakłada równouprawnienie kobiet i mężczyzn. W realizacji projektu (przede wszystkim w fazie konsultacji społecznych) będą mogli uczestniczyć mieszkańcy regionu oraz wszystkie zainteresowane osoby bez względu na płeć, rasę, pochodzenie etniczne, religię lub światopogląd, niepełnosprawność, wiek lub orientację seksualną.
Dobre rządzenie –w projekcie uwzględniono elementy dobrego rządzenia, tj. identyfikacja i zapobieganie nieprawidłowościom, niegospodarności i korupcji poprzez przyjęcie systemu zarządzania projektem, wdrażania, monitoringu i ewaluacji projektu oraz określenie możliwych ryzyk i działań zapobiegawczych.
Stosunki bilateralne –projekt przyczyni się do wzmocnienia współpracy dwustronnej z Państwami-Darczyńcami poprzez promowanie współpracy partnerskiej, informowanie o istnieniu i celach współpracy dwustronnej z podmiotami z Państw-Darczyńców oraz o znaczeniu Mechanizmu Finansowego EOG dla realizacji projektu.
</t>
  </si>
  <si>
    <t>Działania promocyjne będą realizowane przez Stowarzyszenie Metropolia Poznań, przy zaangażowaniu Kierownika Projektu, zespołu ds. komunikacji i promocji oraz poszczególnych gmin i partnerów. 
Grupą docelową działań informacyjno-promocyjnych będą mieszkańcy 22 gmin przez teren, których przebiegają linie kolejowe, ponieważ to oni najczęściej uczestniczą w przewozach relacji obszar metropolitalny – Poznań.
W projekcie założono wykorzystanie następujących instrumentów i narzędzi partycypacji, informacji i komunikacji:
• prowadzenie podstrony internetowej Projektu na stronie www.aglomeracja.poznan.pl, na której będą zamieszczane informacje o Projekcie, o jednostkach realizujących oraz o postępach w jego wdrażaniu, a także dane kontaktowe do osób odpowiedzialnych za promocję i informację,
• promocja w mediach poprzez publikację informacji o projekcie w prasie regionalnej (Stowarzyszenie) i lokalnej (gminy),
• wydanie publikacji w formie zeszytu Biblioteki Aglomeracji Poznańskiej na temat efektów działań 3 i 4,
• organizację konferencji inaugurującej oraz podsumowującej Projekt (Stowarzyszenie lub Województwo Wlkp.) nt. koncepcji zintegrowanego transportu publicznego w oparciu o linie PWK oraz projektów budowy systemu funkcjonalnych węzłów przesiadkowych,
• przeprowadzenie dziesięciu warsztatów o charakterze konsultacyjnym
Wszyscy partnerzy projektu prowadząc działania promocyjne zobowiązują się do zamieszczania informacji o Projekcie w swojej siedzibie oraz na swojej stronie www, a także umieszczenia logo Mechanizmu Finansowego Europejskiego Obszaru Gospodarczego we wszelkich  materiałach promocyjnych, informacyjnych oraz innych dokumentach wytwarzanych w ramach Projektu.
Działania promocyjne będą ukierunkowane na uświadomienie jak najszerszemu gronu odbiorców istnienia współpracy dwustronnej z podmiotami Państw-Darczyńców oraz o znaczeniu Mechanizmu Finansowego dla realizacji projektu.</t>
  </si>
  <si>
    <t>W celu prawidłowego wykonania Projektu zostanie powołany Zespół Zarządzania Projektem, o trójpoziomowej strukturze organizacyjnej. Poziomy te stanowią: Komitet Sterujący, Kierownik Projektu oraz cztery Zespoły Robocze (specjalistyczne).
Kluczowe decyzje w sprawie wdrażania Projektu oraz funkcjonowania partnerstwa podejmują Stowarzyszenie Metropolia Poznań, Województwo Wielkopolskie, PKP PLK S.A i przedstawiciel gmin. Podmioty te wraz z przedstawicielem gmin tworzą Komitet Sterujący, którego zadaniem jest strategiczne zarządzanie Projektem.
Wszyscy partnerzy są odpowiedzialni za właściwą promocję projektu oraz bieżące konsultacje merytoryczne wszelkich działań realizowanych w ramach Projektu.
Zakres odpowiedzialności gmin obejmuje: wyznaczenie osoby odpowiedzialnej za aktywny udział w Projekcie, współdziałanie z wykonawcami działań Projektu w zakresie swoich kompetencji, wszczęcie procedury uchwalenia mpzp powstałych w ramach Projektu; budowy lokalnych grup wsparcia.
Pozostali Partnerzy zobowiązują się aktywnie uczestniczyć w realizacji projektu poprzez udział w konferencjach, warsztatach, delegowanie swoich przedstawicieli do Rady Projektu.</t>
  </si>
  <si>
    <t>Wnioskodawca przeznaczy pierwszą zaliczkę na organizację konferencji otwierającej, promocję w prasie, utworzenie strony internetowej projektu oraz zarządzanie projektem.</t>
  </si>
  <si>
    <t>Projekt będzie realizowany zgodnie z prawem krajowym i unijnym.
W zakresie zamówień publ. stosowane będą aktualne przepisy ustawy Prawo Zamówień Publicznych. Wydatkowanie środków finansowych będzie odbywało się zachowaniem zasad: uczciwej konkurencji, efektywności, jawności, przejrzystości i równego traktowania Wykonawców. W ramach projektu przewiduje się postępowania przetargowe prowadzone na podstawie ustawy PZP. W przypadku zadań nie przekraczających 14tys. euro zachowane zastaną w/w zasady. Na etapie sporządzania dokumentacji aplikacyjnej Wnioskodawca dokonał rzetelnego oszacowania każdego z zaplanowanych działań poprzez rozpoznanie rynkowe.
Projekt nie podlega zasadom pomocy publ. Powstała w ramach projektu dokumentacja nie będzie wykorzystywana do prowadzenia działalności gospod. Uzyskane wsparcie w ramach projektu nie spełnia wszystkich przesłanek przewidzianych w art.87 ust.1 Traktatu ustanawiającego Wspólnotę Europejską które decydują czy dane wsparcie stanowi pomoc publiczną</t>
  </si>
  <si>
    <t xml:space="preserve">raport ewaluacyjny
</t>
  </si>
  <si>
    <t xml:space="preserve">umowa partnerstwa
</t>
  </si>
  <si>
    <t xml:space="preserve">protokół odbioru
</t>
  </si>
  <si>
    <t xml:space="preserve">protokół odbioru
</t>
  </si>
  <si>
    <t xml:space="preserve">Postęp prac (wskaźniki produktu) będą monitorowane przez Kierownika Projektu przy wykorzystaniu odpowiedniego narzędzia jakim będzie
 tzw. Dokument Inicjujący Projekt. Informacje przekazywane przez wykonawców i zespoły zadaniowe Kierownikowi będą przez
 niego agregowane i opisane w raporcie z postępów, który będzie przedstawiany Komitetowi Sterującemu. Kierownik Projektu 
weryfikuje kompletność i poprawność informacji o postępach prac pozyskanych od wykonawców poszczególnych działań, monitoruje 
realizację działań w Projekcie, ocenia stan Projektu i wyciąga odpowiednie wnioski. Komitet Sterujący oceniać będzie dostarczone
 przez Kierownika Projektu informacje i podejmować ewentualne działania naprawcze. W każdym przypadku Kierownik Projektu 
aktualizuje DIP. Ewentualne zmiany w Projekcie mogą pojawić się na każdym etapie jego realizacji i mogą dotyczyć różnego rodzaju
 zdarzeń. Założenia projektu weryfikowane są w ramach Dokumentu Inicjującego Projekt. Skorygowane założenia są przedstawiane 
Komitetowi Sterującemu. Korekta założeń jest zapisywana na wniosku zmian lub zgłaszana w ramach dwumiesięcznego raportu z postępów.
Odbiór poszczególnych produktów w ramach Projektu będzie dokonywany przez Kierownika Projektu oraz członka zespołu odpowiedzialnego
 za określony produkt. Odbiór poszczególnych produktów będzie odnotowywany w Raporcie z postępów. Wyniki odbiorów będą 
przekazywane Komitetowi Sterującemu.
Po zrealizowaniu wszystkich zaplanowanych zadań projektowych Kierownik Projektu weryfikuje, czy wymagana dokumentacja
 jest kompletna. Po zebraniu/zaktualizowaniu dokumentacji Kierownik Projektu przystępuje do stworzenia Raportu z projektu, 
który przedstawiany jest na posiedzeniu Komitetu Sterującego.
</t>
  </si>
  <si>
    <t xml:space="preserve">Wprowadzenie dyscypliny 
zarządzania projektem odnoszącej 
się do zakresu projektu, 
harmonogramu prac, nakładów 
finansowych, terminów odbioru 
częściowego i końcowego. W 
szczególności rozłożenie postępowań 
przetargowych i harmonogramu 
wydatków w przedziale czasu, 
bieżący monitoring ponoszonych 
kosztów i podjęcie działań 
zapobiegawczych, skutkujących 
ewentualnie ograniczeniem zakresu 
projektu, realokacją środków w 
kolejnych latach lub zwiększeniem 
budżetu projektu przez beneficjenta.
</t>
  </si>
  <si>
    <t xml:space="preserve">Nadzór nad realizacją całego 
projektu przez Kierownika Projektu, 
bieżące monitorowanie postępu prac 
i powstających czynników zagrożenia 
(analiza ryzyk) oraz sprawne 
podejmowanie odpowiednich decyzji 
w strukturach zarządzania projektem.
</t>
  </si>
  <si>
    <t xml:space="preserve">Stały kontakt z wszystkimi 
partnerami. Przygotowanie 
alternatywnego, tymczasowego 
modelu zarządzania projektem 
z uwzględnieniem mniejszego 
zaangażowania partnerów.
</t>
  </si>
  <si>
    <t xml:space="preserve">Weryfikacja założeń finansowych 
projektu na etapie analizy
 wykonalności projektu.Gdy nie 
zostanie ujęty jakiś istotny produkt 
cząstkowy, lub wydatki będą 
wyższe niż zakładano – koszty te
 pokryją sami partnerzy (Województwo 
Wielkopolskie w zakresie kosztów 
działania 3) i Stowarzyszenie 
Metropolia Poznań w 
zakresie pozostałych działań.
</t>
  </si>
  <si>
    <t>Modyfikacja projektu w celu 
dostosowania do dostępnych 
środków finansowych. Prowadzenie
 rozmów z podmiotami 
zainteresowanymi rozpoczęciem
 realizacji projektu o wsparcie 
finansowe.</t>
  </si>
  <si>
    <t>Weryfikacja opisu przedmiotu 
zamówień publicznych i oferty 
wykonawcy. Kontrola zgodności 
faktur z dokumentacją projektu 
i zapisami umowy o dofinansowanie.</t>
  </si>
  <si>
    <t xml:space="preserve">Ustalenie harmonogramu prac, 
systemu kar umownych i w 
ostateczności procedury 
rozwiązania umowy z wykonawcą. 
Stworzenie listy wykonawców 
zastępczych. Stały nadzór 
Zarządzającego projektem 
nad harmonogramem prac wykonawcy.
</t>
  </si>
  <si>
    <t xml:space="preserve">Weryfikacja lokalizacji punktów 
przesiadkowych w trakcie projektu. 
Opracowanie alternatywnej
 lokalizacji infrastruktury wspólnie
 z zainteresowanymi organami.
</t>
  </si>
  <si>
    <t xml:space="preserve">Ustalenie przez Wykonawcę w 
porozumieniu z właściwym organem 
administracji samorządowej na 
etapie planowania obszarów 
wymagających takich działań, 
niezbędnych decyzji oraz czasu
 ich pozyskiwania z uwzględnieniem
 w harmonogramie.
</t>
  </si>
  <si>
    <t xml:space="preserve">Przygotowanie przez kierownika 
projektu kryteriów podmiotowych i 
przedmiotowych udziału w 
postępowaniu przetargowym w 
oparciu o rozeznanie rynku 
wykonawców i wymogi projektu 
pod względem doświadczenia i 
zaangażowania zasobów 
wykonawcy odpowiednich do 
skali i zakresu projektu.
</t>
  </si>
  <si>
    <t xml:space="preserve">Analiza przyczyn konfliktu. 
Prowadzenie szeroko rozumianej 
akcji informacyjnej lub zastosowanie 
odpowiednich dopuszczalnych 
prawem środków.
</t>
  </si>
  <si>
    <t xml:space="preserve">Szczegółowa analiza zapisów SIWZ, w tym warunków udziału w postępowaniu, przed ogłoszeniem postępowań.
</t>
  </si>
  <si>
    <t xml:space="preserve">Opóźnienia w rozpoczęciu realizacji projektu.
Przedłużająca się procedura wyboru 
wykonawcy może uniemożliwić lub 
opóźnić znacząco rozpoczęcie inwestycji.
</t>
  </si>
  <si>
    <t xml:space="preserve">Opóźnienie refundacji wydatków/ lub rozliczenia zaliczki.
Przedłużająca się weryfikacja dokumentacji wydatków 
służąca refundacji wydatków może zakłócić płynność
 finansową Wnioskodawcy.
</t>
  </si>
  <si>
    <t>cbf01bd139d25cf761a9bc0550724563</t>
  </si>
  <si>
    <t xml:space="preserve">Tematyka projektu wpisuje się w cele polityki transportowej zapisane w dokumentach strategicznych UE i EOG. Rozwój systemów transportu kolejowego jest jednym z priorytetów polityki spójności w nowej perspektywie finansowej 2014-2020.
Projekt jest zgodny z założeniami przyjętymi w dokumentach krajowych i regionalnych: KSRR, KPZK 2030, Master planie dla transportu kolejowego w Polsce do 2030 r., Strategii rozwoju województwa wielkopolskiego do 2020 r., Strategii rozwoju aglomeracji poznańskiej. Wymienione dokumenty podkreślają rolę transportu publicznego w przewozach i duże znaczenie kolei w obsłudze transportowej.
Realizacja projektu przyczyni się do zmniejszenia różnic społeczno-gospodarczych poprzez opracowanie dokumentów umożliwiających wykonanie zadań, mających na celu budowę Poznańskiej Kolei Metropolitalnej. PKM wpłynie na zwiększenie dostępności obszaru funkcjonalnego w skali regionu i kraju oraz zapewni wewnętrzną spójność transportową obszaru funkcjonalnego. 
Projekt wpłynie na wzmacnianie stosunków dwustronnych z Państwami-Darczyńcami poprzez promowanie współpracy partnerskiej, przekazywanie informacji o istnieniu i celach współpracy dwustronnej oraz o znaczeniu MF EOG.
</t>
  </si>
  <si>
    <t>Projekt jest odpowiedzią na zidentyfikowane problemy społeczno-ekonomiczne opisane w analizie wykonalności i wpisuje się w cele
 programu 2.2. Strategii Rozwoju Aglomeracji Poznańskiej.
Jako główny problem projektu uznano: brak wystarczająco silnego partnerstwa, współpracy przy rozwoju transportu publicznego,
 w szczególności kolejowego, co generuje nowe trudności - problemy pośrednie uznane przez partnerów jako wspólne:
-niedoinwestowanie przewozów aglomeracyjnych
-niefunkcjonalne punkty przesiadkowe
-niewłaściwe planowanie przestrzenne w gminach
-brak jednolitej koncepcji zintegrowanego transportu publicznego, w oparciu o linie kolejowe w obszarze funkcjonalnym Poznania
Odpowiedzią na zdefiniowane problemy są działania:
1.Zarządzanie I.2014–III.2016
2.Informacja i promocja I.2014-III.2016
3.Opracowanie koncepcji zintegrowanego transportu publicznego w oparciu o linie PWK I-VIII.2014
4.Opracowanie koncepcji budowy funkcjonalnych węzłów przesiadkowych VI-X.2014
5.Opracowanie projektów mpzp wraz z koncepcjami modernizacji układów drogowych XI.2014-XII.2015
6.Sporządzenie inwentaryzacji i koncepcji rewitalizacji istniejących obiektów stacyjnych XII.2014-III.2016
Celem ogólnym projektu jest zwiększenie zdolności partnerstwa do realizacji zintegrowanych przedsięwzięć związanych z budową 
PKM w perspektywie finansowej 2014-2020.
Partnerów Projektu można ująć w 4 grupy:
-jednostki samorządowe różnego typu
-sektor gospodarczy zw. z kolejnictwem
-sektor pozarządowy
-instytucje naukowe</t>
  </si>
  <si>
    <t xml:space="preserve">Projekt będzie realizowany w partnerstwie pomiędzy:
1. Stowarzyszeniem Metropolia Poznań
2. Województwem Wielkopolskim
3. PKP Polskie Linie Kolejowe S.A.
Partnerami, JST - członkami Stowarzyszenia Metropolia Poznań:
4. Miastem Poznań
5. Powiatem Poznańskim
6. Miastem i Gminą Buk
7. Gminą Dopiewo
8. Gminą Komorniki
9. Miastem i Gminą Kostrzyn
10. Miastem i Gminą Kórnik
11. Miastem Luboń 
12. Miastem i Gminą Mosina
13. Miastem i Gminą Murowana Goślina
14. Miastem i Gminą Oborniki
15. Miastem i Gminą Pobiedziska
16. Miastem Puszczykowo
17. Gminą Rokietnica
18. Miastem i Gminą Skoki
19. Miastem i Gminą Stęszew
20. Gminą Suchy Las
21. Miastem i Gminą Swarzędz
22. Miastem i Gminą Szamotuły
23. Miastem i Gminą Śrem
Partnerami, gminami, które nie należą do Stowarzyszenia:
24. Gminą Czempiń
25. Gminą Czerwonak
26. Gminą Środa Wlkp.
pozostałymi Partnerami:
27. Centrum Badań Metropolitalnych Uniwersytetu im. A. Mickiewicza
28. Koleje Wielkopolskie Sp. z o.o.
29. Stowarzyszeniem Inżynierów i Techników Komunikacji RP Oddział w Poznaniu
30. Towarzystwem Urbanistów Polskich Oddział w Poznaniu
31. Stowarzyszeniem Sołtysów Województwa Wielkopolskiego
32. Stowarzyszeniem My – Poznaniacy
Dane kontaktowe wszystkich partnerów zostały podane w umowie partnerskiej.
Zdolność instytucjonalna do wdrażania projektu wyraża się w zadaniach, jakie przewidziano do realizacji przez partnerów. 
Jednostki terytorialne działają na podstawie przyjętych statutów, regulaminów organizacyjnych. Zadania gmin oparte są 
na zasadach określonych w ustawie z dnia 8 marca 1990r. o samorządzie gminnym (Dz.U. z 2001 r. Nr 142, poz. 1591 z późn. zm.).
 Zadania powiatu oparte są na zasadach określonych w ustawie z dnia 5 czerwca 1998r. o samorządzie powiatowym (Dz.U. z 2001 r. Nr 142, poz. 1592 z późn. zm.), działalność województwa określa ustawa z dnia 5 czerwca 1998 r. o samorządzie województwa (Dz.U. z 2001 r. Nr 142, poz. 1590 z późn. zm.). Organizacje pozarządowe działają na podstawie przyjętego statutu i ustawy z dnia 24 kwietnia 2003 r. o działalności pożytku publicznego i o wolontariacie (Dz.U. z 2010 r., Nr 234, poz.1536 z późn. zm.). PKP Polskie Linie Kolejowe S.A. jest zarządcą narodowej sieci kolejowej. Koleje Wielkopolskie Sp. z o.o. to polski przewoźnik kolejowy, który zajmuje się wykonywaniem kolejowych przewozów pasażerskich w obrębie województwa wielkopolskiego.
W ramach struktur organizacyjnych poszczególnych partnerów za realizację projektu odpowiedzialni będą wyznaczeni przedstawiciele,
 którzy uczestniczyć będą w pracach Rady Projektu i zespołów roboczych.
Partnerzy posiadają doświadczenie w zarządzaniu/wdrażaniu projektami realizowanymi w partnerstwie.
</t>
  </si>
  <si>
    <t>Opracownie koncepcji (…) węzłów przesiadkowych (...).</t>
  </si>
  <si>
    <t>Opracownie koncepcji (…) transportu publicznego(...).</t>
  </si>
  <si>
    <t>Sporządzenie inwentaryzacji istniejących obiektów stacyjnych</t>
  </si>
  <si>
    <t>Opracowanie projektów mpzp wraz z układami drogowymi.</t>
  </si>
  <si>
    <t>Obszar funkcjonalny Poznania charakteryzuje niedostosowany do potrzeb jego mieszkańców 
system (infrastruktura i organizacja) transportu publicznego. Dokumenty strategiczne na poziomie 
regionalnym i krajowym wskazują jako rozwiązanie problemów komunikacyjnych wykorzystanie istniejącej i 
projektowanej sieci kolejowej. Infrastrukturę kolejową w obszarze funkcjonalnym cechuje duża spójność i dobra dostępność,
 co stwarza dobre warunki dla budowy Poznańskiej Kolei Metropolitalnej (PKM). Aktualnie najważniejszymi ograniczeniami 
rozwoju transportu publicznego, w szczególności kolejowego jest brak wystarczająco silnego partnerstwa, współpracy, 
integracji działań inwestycyjnych i organizacyjnych na rzecz rozwoju transportu w obszarze funkcjonalnym.
Bezpośrednim celem projektu jest zwiększenie zdolności partnerstwa do realizacji zintegrowanych przedsięwzięć związanych
 z budową PKM w perspektywie finansowej 2014-2020. Cel ten zostanie osiągnięty dzięki realizacji 6 działań:
1. Zarządzanie
2. Informacja i promocja
3. Opracowanie Koncepcji zintegrowanego transportu publicznego
4. Opracowanie Koncepcji budowy funkcjonalnych węzłów przesiadkowych
5. Opracowanie projektów mpzp wraz z koncepcjami modernizacji układów drogowych
6. Sporządzenie inwentaryzacji obiektów stacyjnych i opracowanie koncepcji ich rewitalizacji
Wymienione działania są komplementarne, a ich realizacja pozwoli w przyszłości na opracowanie studiów wykonalności
 inwestycji w infrastrukturę kolejową, a następnie wykonanie konkretnych projektów, co docelowo umożliwi osiągnięcie celu 
pośredniego: Poprawa systemu transportu publicznego obszaru funkcjonalnego Poznania, w szczególności transportu
 kolejowego. Produkty projektu będą stanowić podstawę do ubiegania się o dofinansowanie budowy Poznańskiej Kole
i Metropolitalnej. Oczekiwane jest szerokie oddziaływanie partnerstwa m.in. poprzez upowszechnienie wiedzy i 
doświadczeń oraz dalszą współpracę partnerów w związku z planowanymi na lata 2014-2020 działaniami.
Projekt będzie realizowany w centralnej części województwa wielkopolskiego – miejski obszar funkcjonalny Poznania,
 na obszarze 22 gmin, przez tereny których przebiegają linie kolejowe.
Bezpośrednimi beneficjentami Projektu będą gminy, które uzyskają pomoc w przygotowaniu budowy funkcjonalnych 
punktów przesiadkowych, zaprojektowanych według jednolitej koncepcji. Realizacja Projektu spowoduje, że gminy 
chętniej będą przejmowały od PKP S.A. nieruchomości stanowiące obecnie źródło nieproduktywnych kosztów.
Członkowie partnerstwa posiadają wiedzę i doświadczenie, pozwalające zrealizować projekt przy najmniejszym 
ryzyku popełnienia błędów. Stowarzyszenie Metropolia Poznań doprowadziło m.in. do powstania Centrum Badań 
Metropolitalnych oraz do opracowania i przyjęcia Strategii Rozwoju Aglomeracji Poznańskiej. Partnerzy kolejowi i 
CBM z racji profesjonalnego doświadczenia będą merytorycznie wspierać realizację projektu. Sektor pozarządowy
 przyczyni się do uspołecznienia projektu.
Istotnym elementem projektu jest partycypacja społeczna, realizowana za pomocą następujących narzędzi:
-konferencje i warsztaty, w których uczestniczyć będą Lokalne Grupy Wsparcia
-podstrona internetowa, konsultacje elektroniczne
-promocja w prasie lokalnej, regionalnej
-wydanie publikacji
Kwota środków z budżetu projektu dla partnerów: 222400PLN Województwo Wielkopolskie. Partner będzie finansował 
koszty działania 3.</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</si>
</sst>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CHF]"/>
    <numFmt numFmtId="166" formatCode="#,##0\ [$CHF]"/>
    <numFmt numFmtId="167" formatCode="#,##0.00\ [$CHF];[Red]\-#,##0.00\ [$CHF]"/>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CHF];[Red]\-#,##0\ [$CHF]"/>
    <numFmt numFmtId="173" formatCode="#,##0\ [$EUR];[Red]\-#,##0\ [$EUR]"/>
    <numFmt numFmtId="174" formatCode="#,##0\ [$EUR]"/>
    <numFmt numFmtId="175" formatCode="#,##0.00\ [$EUR]"/>
    <numFmt numFmtId="176" formatCode="dd/mm/yyyy"/>
    <numFmt numFmtId="177" formatCode="[$-415]d\ mmmm\ yyyy"/>
    <numFmt numFmtId="178" formatCode="yyyy/mm/dd;@"/>
    <numFmt numFmtId="179" formatCode="#,##0.00\ [$PLN]"/>
    <numFmt numFmtId="180" formatCode="[$€-2]\ #,##0.00"/>
    <numFmt numFmtId="181" formatCode="#,##0.00\ [$€-1]"/>
    <numFmt numFmtId="182" formatCode="#,##0\ &quot;zł&quot;"/>
    <numFmt numFmtId="183" formatCode="#,##0\ [$€-1]"/>
    <numFmt numFmtId="184" formatCode="dd/mm/yyyy;@"/>
    <numFmt numFmtId="185" formatCode="#,##0.00\ _z_ł"/>
    <numFmt numFmtId="186" formatCode="#,##0\ _z_ł"/>
    <numFmt numFmtId="187" formatCode="#,##0\ [$PLN]"/>
    <numFmt numFmtId="188" formatCode="#,##0\ [$PLN];[Red]\-#,##0\ [$PLN]"/>
    <numFmt numFmtId="189" formatCode="[$-C09]dd/mmmm/yyyy;@"/>
    <numFmt numFmtId="190" formatCode="mmm/yyyy"/>
    <numFmt numFmtId="191" formatCode="00\-000"/>
  </numFmts>
  <fonts count="69">
    <font>
      <sz val="10"/>
      <name val="Arial"/>
      <family val="0"/>
    </font>
    <font>
      <b/>
      <sz val="10"/>
      <name val="Arial"/>
      <family val="2"/>
    </font>
    <font>
      <sz val="10"/>
      <color indexed="10"/>
      <name val="Arial"/>
      <family val="2"/>
    </font>
    <font>
      <u val="single"/>
      <sz val="10"/>
      <color indexed="12"/>
      <name val="Arial"/>
      <family val="2"/>
    </font>
    <font>
      <u val="single"/>
      <sz val="10"/>
      <color indexed="36"/>
      <name val="Arial"/>
      <family val="2"/>
    </font>
    <font>
      <i/>
      <sz val="10"/>
      <name val="Arial"/>
      <family val="2"/>
    </font>
    <font>
      <b/>
      <sz val="11"/>
      <name val="Arial"/>
      <family val="2"/>
    </font>
    <font>
      <sz val="11"/>
      <name val="Arial"/>
      <family val="2"/>
    </font>
    <font>
      <sz val="9"/>
      <name val="Tahoma"/>
      <family val="2"/>
    </font>
    <font>
      <b/>
      <sz val="9"/>
      <name val="Tahoma"/>
      <family val="2"/>
    </font>
    <font>
      <b/>
      <sz val="12"/>
      <name val="Arial"/>
      <family val="2"/>
    </font>
    <font>
      <sz val="8"/>
      <name val="Times New Roman"/>
      <family val="1"/>
    </font>
    <font>
      <sz val="10"/>
      <name val="Times New Roman"/>
      <family val="1"/>
    </font>
    <font>
      <sz val="9"/>
      <name val="Times New Roman"/>
      <family val="1"/>
    </font>
    <font>
      <sz val="8"/>
      <name val="Arial"/>
      <family val="2"/>
    </font>
    <font>
      <sz val="9"/>
      <name val="Arial"/>
      <family val="2"/>
    </font>
    <font>
      <b/>
      <sz val="8"/>
      <name val="Arial"/>
      <family val="2"/>
    </font>
    <font>
      <b/>
      <sz val="8"/>
      <name val="Times New Roman"/>
      <family val="1"/>
    </font>
    <font>
      <sz val="8"/>
      <name val="Czcionka tekstu podstawowego"/>
      <family val="0"/>
    </font>
    <font>
      <sz val="10"/>
      <name val="Czcionka tekstu podstawowego"/>
      <family val="0"/>
    </font>
    <font>
      <b/>
      <sz val="9"/>
      <name val="Arial"/>
      <family val="2"/>
    </font>
    <font>
      <sz val="14"/>
      <name val="Arial"/>
      <family val="2"/>
    </font>
    <font>
      <sz val="16"/>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9"/>
      <color indexed="9"/>
      <name val="Calibri"/>
      <family val="0"/>
    </font>
    <font>
      <sz val="11"/>
      <color indexed="9"/>
      <name val="Calibri"/>
      <family val="0"/>
    </font>
    <font>
      <sz val="12"/>
      <color indexed="8"/>
      <name val="Arial"/>
      <family val="0"/>
    </font>
    <font>
      <b/>
      <sz val="12"/>
      <color indexed="8"/>
      <name val="Arial"/>
      <family val="0"/>
    </font>
    <font>
      <b/>
      <sz val="11"/>
      <color indexed="9"/>
      <name val="Calibri"/>
      <family val="0"/>
    </font>
    <font>
      <b/>
      <sz val="14"/>
      <color indexed="9"/>
      <name val="Calibri"/>
      <family val="0"/>
    </font>
    <font>
      <sz val="10.5"/>
      <color indexed="9"/>
      <name val="Calibri"/>
      <family val="0"/>
    </font>
    <font>
      <u val="single"/>
      <sz val="11"/>
      <color indexed="9"/>
      <name val="Calibri"/>
      <family val="0"/>
    </font>
    <font>
      <i/>
      <sz val="11"/>
      <color indexed="9"/>
      <name val="Calibri"/>
      <family val="0"/>
    </font>
    <font>
      <b/>
      <i/>
      <sz val="11"/>
      <color indexed="9"/>
      <name val="Calibri"/>
      <family val="0"/>
    </font>
    <font>
      <b/>
      <sz val="20"/>
      <color indexed="9"/>
      <name val="Calibri"/>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style="thin">
        <color indexed="22"/>
      </right>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right style="thin">
        <color indexed="22"/>
      </right>
      <top style="thin"/>
      <bottom style="thin"/>
    </border>
    <border>
      <left style="thin"/>
      <right style="thin">
        <color indexed="22"/>
      </right>
      <top style="thin">
        <color indexed="22"/>
      </top>
      <bottom style="thin">
        <color indexed="22"/>
      </bottom>
    </border>
    <border>
      <left style="thin">
        <color indexed="22"/>
      </left>
      <right style="thin"/>
      <top>
        <color indexed="63"/>
      </top>
      <bottom style="thin">
        <color indexed="22"/>
      </bottom>
    </border>
    <border>
      <left style="thin"/>
      <right style="thin">
        <color indexed="22"/>
      </right>
      <top>
        <color indexed="63"/>
      </top>
      <bottom style="thin">
        <color indexed="22"/>
      </bottom>
    </border>
    <border>
      <left style="thin">
        <color indexed="9"/>
      </left>
      <right style="thin"/>
      <top>
        <color indexed="63"/>
      </top>
      <bottom>
        <color indexed="63"/>
      </bottom>
    </border>
    <border>
      <left style="thin"/>
      <right style="thin">
        <color indexed="22"/>
      </right>
      <top style="thin">
        <color indexed="22"/>
      </top>
      <bottom>
        <color indexed="63"/>
      </bottom>
    </border>
    <border>
      <left style="thin">
        <color indexed="22"/>
      </left>
      <right style="thin"/>
      <top style="thin">
        <color indexed="22"/>
      </top>
      <bottom>
        <color indexed="63"/>
      </bottom>
    </border>
    <border>
      <left>
        <color indexed="63"/>
      </left>
      <right>
        <color indexed="63"/>
      </right>
      <top style="thin">
        <color indexed="9"/>
      </top>
      <bottom style="thin"/>
    </border>
    <border>
      <left>
        <color indexed="63"/>
      </left>
      <right style="thin"/>
      <top>
        <color indexed="63"/>
      </top>
      <bottom style="thin">
        <color indexed="22"/>
      </bottom>
    </border>
    <border>
      <left>
        <color indexed="63"/>
      </left>
      <right style="thin"/>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thin"/>
      <bottom style="thin"/>
    </border>
    <border>
      <left>
        <color indexed="63"/>
      </left>
      <right style="thin"/>
      <top style="thin">
        <color indexed="9"/>
      </top>
      <bottom style="thin">
        <color indexed="9"/>
      </bottom>
    </border>
    <border>
      <left style="thin">
        <color indexed="22"/>
      </left>
      <right style="thin">
        <color indexed="22"/>
      </right>
      <top style="thin">
        <color indexed="22"/>
      </top>
      <bottom>
        <color indexed="63"/>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color indexed="63"/>
      </top>
      <bottom style="thin">
        <color indexed="9"/>
      </bottom>
    </border>
    <border>
      <left style="thin"/>
      <right style="thin">
        <color indexed="9"/>
      </right>
      <top style="thin">
        <color indexed="9"/>
      </top>
      <bottom style="thin">
        <color indexed="9"/>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color indexed="22"/>
      </right>
      <top>
        <color indexed="63"/>
      </top>
      <bottom style="thin"/>
    </border>
    <border>
      <left style="thin">
        <color indexed="22"/>
      </left>
      <right style="thin"/>
      <top style="thin">
        <color indexed="22"/>
      </top>
      <bottom style="thin"/>
    </border>
    <border>
      <left>
        <color indexed="63"/>
      </left>
      <right style="thin">
        <color indexed="9"/>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2" borderId="0" applyNumberFormat="0" applyBorder="0" applyAlignment="0" applyProtection="0"/>
  </cellStyleXfs>
  <cellXfs count="797">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2" fillId="0" borderId="0" xfId="0" applyFont="1" applyAlignment="1" applyProtection="1">
      <alignment/>
      <protection/>
    </xf>
    <xf numFmtId="0" fontId="0" fillId="0" borderId="0" xfId="0" applyAlignment="1" applyProtection="1">
      <alignment horizontal="center"/>
      <protection/>
    </xf>
    <xf numFmtId="0" fontId="0" fillId="0" borderId="11" xfId="0"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6" xfId="0" applyFont="1" applyFill="1" applyBorder="1" applyAlignment="1" applyProtection="1">
      <alignment horizontal="left" vertical="center"/>
      <protection/>
    </xf>
    <xf numFmtId="0" fontId="5" fillId="33" borderId="17" xfId="0" applyFont="1" applyFill="1" applyBorder="1" applyAlignment="1" applyProtection="1">
      <alignment horizontal="left" vertical="center" wrapText="1"/>
      <protection/>
    </xf>
    <xf numFmtId="0" fontId="0" fillId="33" borderId="17" xfId="0" applyFont="1" applyFill="1" applyBorder="1" applyAlignment="1">
      <alignment horizontal="left" vertical="center" wrapText="1"/>
    </xf>
    <xf numFmtId="0" fontId="0" fillId="33" borderId="12" xfId="0" applyFill="1" applyBorder="1" applyAlignment="1" applyProtection="1">
      <alignment horizontal="left" vertical="center"/>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1" fillId="0" borderId="18" xfId="0" applyFont="1" applyBorder="1" applyAlignment="1" applyProtection="1">
      <alignment horizontal="center" vertical="center" wrapText="1"/>
      <protection locked="0"/>
    </xf>
    <xf numFmtId="0" fontId="0" fillId="33" borderId="19" xfId="0" applyFill="1" applyBorder="1" applyAlignment="1" applyProtection="1">
      <alignment horizontal="center"/>
      <protection/>
    </xf>
    <xf numFmtId="0" fontId="13" fillId="33" borderId="18" xfId="0" applyFont="1" applyFill="1" applyBorder="1" applyAlignment="1">
      <alignment horizontal="center" wrapText="1"/>
    </xf>
    <xf numFmtId="0" fontId="0" fillId="33" borderId="18" xfId="0" applyFont="1" applyFill="1" applyBorder="1" applyAlignment="1">
      <alignment horizontal="center" vertical="top" wrapText="1"/>
    </xf>
    <xf numFmtId="49" fontId="0" fillId="33" borderId="17" xfId="0" applyNumberFormat="1" applyFont="1" applyFill="1" applyBorder="1" applyAlignment="1">
      <alignment horizontal="left" vertical="center" wrapText="1"/>
    </xf>
    <xf numFmtId="49" fontId="0" fillId="33" borderId="20" xfId="0" applyNumberFormat="1" applyFont="1" applyFill="1" applyBorder="1" applyAlignment="1">
      <alignment horizontal="left" vertical="center" wrapText="1"/>
    </xf>
    <xf numFmtId="0" fontId="11" fillId="33" borderId="18" xfId="0" applyFont="1" applyFill="1" applyBorder="1" applyAlignment="1">
      <alignment horizontal="center" vertical="top" textRotation="180" wrapText="1"/>
    </xf>
    <xf numFmtId="0" fontId="13" fillId="33" borderId="18" xfId="0" applyFont="1" applyFill="1" applyBorder="1" applyAlignment="1">
      <alignment horizontal="center" vertical="top" textRotation="180" wrapText="1"/>
    </xf>
    <xf numFmtId="0" fontId="0" fillId="33" borderId="19" xfId="0" applyFill="1" applyBorder="1" applyAlignment="1" applyProtection="1">
      <alignment horizontal="center" vertical="center"/>
      <protection/>
    </xf>
    <xf numFmtId="3" fontId="16" fillId="0" borderId="18" xfId="0" applyNumberFormat="1" applyFont="1" applyBorder="1" applyAlignment="1" applyProtection="1">
      <alignment horizontal="right" vertical="center" wrapText="1"/>
      <protection locked="0"/>
    </xf>
    <xf numFmtId="0" fontId="1" fillId="33" borderId="19" xfId="0" applyFont="1" applyFill="1" applyBorder="1" applyAlignment="1" applyProtection="1">
      <alignment/>
      <protection/>
    </xf>
    <xf numFmtId="0" fontId="0" fillId="33" borderId="19" xfId="0" applyFont="1" applyFill="1" applyBorder="1" applyAlignment="1" applyProtection="1">
      <alignment vertical="center"/>
      <protection/>
    </xf>
    <xf numFmtId="0" fontId="0" fillId="33" borderId="19" xfId="0" applyFill="1" applyBorder="1" applyAlignment="1">
      <alignment/>
    </xf>
    <xf numFmtId="0" fontId="0" fillId="34" borderId="19" xfId="0" applyFill="1" applyBorder="1" applyAlignment="1" applyProtection="1">
      <alignment horizontal="center"/>
      <protection/>
    </xf>
    <xf numFmtId="0" fontId="0" fillId="34" borderId="19" xfId="0" applyFill="1" applyBorder="1" applyAlignment="1" applyProtection="1">
      <alignment/>
      <protection/>
    </xf>
    <xf numFmtId="0" fontId="14" fillId="33" borderId="19" xfId="0" applyFont="1" applyFill="1" applyBorder="1" applyAlignment="1">
      <alignment/>
    </xf>
    <xf numFmtId="0" fontId="14" fillId="0" borderId="0" xfId="0" applyFont="1" applyAlignment="1">
      <alignment/>
    </xf>
    <xf numFmtId="0" fontId="1" fillId="33" borderId="13" xfId="0" applyFont="1" applyFill="1" applyBorder="1" applyAlignment="1" applyProtection="1">
      <alignment vertical="center"/>
      <protection/>
    </xf>
    <xf numFmtId="0" fontId="1" fillId="33" borderId="21" xfId="0" applyFont="1" applyFill="1" applyBorder="1" applyAlignment="1" applyProtection="1">
      <alignment vertical="center"/>
      <protection/>
    </xf>
    <xf numFmtId="0" fontId="0" fillId="33" borderId="18" xfId="0" applyFill="1" applyBorder="1" applyAlignment="1" applyProtection="1">
      <alignment horizontal="center" vertical="center"/>
      <protection/>
    </xf>
    <xf numFmtId="0" fontId="0" fillId="33" borderId="16" xfId="0" applyFill="1" applyBorder="1" applyAlignment="1" applyProtection="1">
      <alignment/>
      <protection/>
    </xf>
    <xf numFmtId="0" fontId="0" fillId="33" borderId="12" xfId="0" applyFill="1" applyBorder="1" applyAlignment="1" applyProtection="1">
      <alignment/>
      <protection/>
    </xf>
    <xf numFmtId="0" fontId="0" fillId="33" borderId="19" xfId="0" applyFont="1" applyFill="1" applyBorder="1" applyAlignment="1" applyProtection="1">
      <alignment horizontal="left" vertical="center"/>
      <protection/>
    </xf>
    <xf numFmtId="0" fontId="0" fillId="0" borderId="22" xfId="0" applyBorder="1" applyAlignment="1" applyProtection="1">
      <alignment horizontal="center"/>
      <protection/>
    </xf>
    <xf numFmtId="0" fontId="0" fillId="0" borderId="22" xfId="0" applyBorder="1" applyAlignment="1" applyProtection="1">
      <alignment/>
      <protection/>
    </xf>
    <xf numFmtId="0" fontId="0" fillId="35" borderId="22" xfId="0" applyFill="1" applyBorder="1" applyAlignment="1" applyProtection="1">
      <alignment/>
      <protection/>
    </xf>
    <xf numFmtId="0" fontId="0" fillId="0" borderId="22" xfId="0" applyBorder="1" applyAlignment="1">
      <alignment/>
    </xf>
    <xf numFmtId="0" fontId="0" fillId="33" borderId="14" xfId="0" applyFont="1" applyFill="1" applyBorder="1" applyAlignment="1" applyProtection="1">
      <alignment horizontal="left" vertical="center"/>
      <protection/>
    </xf>
    <xf numFmtId="0" fontId="1" fillId="33" borderId="13" xfId="0" applyFont="1" applyFill="1" applyBorder="1" applyAlignment="1" applyProtection="1">
      <alignment vertical="center"/>
      <protection locked="0"/>
    </xf>
    <xf numFmtId="3" fontId="16" fillId="33" borderId="18" xfId="0" applyNumberFormat="1" applyFont="1" applyFill="1" applyBorder="1" applyAlignment="1" applyProtection="1">
      <alignment vertical="top" wrapText="1"/>
      <protection/>
    </xf>
    <xf numFmtId="3" fontId="16" fillId="33" borderId="18" xfId="0" applyNumberFormat="1" applyFont="1" applyFill="1" applyBorder="1" applyAlignment="1" applyProtection="1">
      <alignment horizontal="right" vertical="center" wrapText="1"/>
      <protection/>
    </xf>
    <xf numFmtId="0" fontId="12" fillId="33" borderId="16" xfId="0" applyFont="1" applyFill="1" applyBorder="1" applyAlignment="1">
      <alignment vertical="top" wrapText="1"/>
    </xf>
    <xf numFmtId="0" fontId="12" fillId="33" borderId="12" xfId="0" applyFont="1" applyFill="1" applyBorder="1" applyAlignment="1">
      <alignment vertical="top" wrapText="1"/>
    </xf>
    <xf numFmtId="0" fontId="12" fillId="33" borderId="19" xfId="0" applyFont="1" applyFill="1" applyBorder="1" applyAlignment="1">
      <alignment vertical="top" wrapText="1"/>
    </xf>
    <xf numFmtId="0" fontId="0" fillId="33" borderId="23" xfId="0" applyFont="1" applyFill="1" applyBorder="1" applyAlignment="1" applyProtection="1">
      <alignment horizontal="left" vertical="center"/>
      <protection/>
    </xf>
    <xf numFmtId="0" fontId="0" fillId="33" borderId="24" xfId="0" applyFill="1" applyBorder="1" applyAlignment="1" applyProtection="1">
      <alignment/>
      <protection/>
    </xf>
    <xf numFmtId="0" fontId="0" fillId="33" borderId="23" xfId="0" applyFill="1" applyBorder="1" applyAlignment="1" applyProtection="1">
      <alignment/>
      <protection/>
    </xf>
    <xf numFmtId="0" fontId="1" fillId="33" borderId="11" xfId="0" applyFont="1" applyFill="1" applyBorder="1" applyAlignment="1" applyProtection="1">
      <alignment vertical="center"/>
      <protection/>
    </xf>
    <xf numFmtId="0" fontId="1" fillId="33" borderId="17" xfId="0" applyFont="1" applyFill="1" applyBorder="1" applyAlignment="1" applyProtection="1">
      <alignment vertical="center"/>
      <protection/>
    </xf>
    <xf numFmtId="0" fontId="1" fillId="33" borderId="10" xfId="0" applyFont="1" applyFill="1" applyBorder="1" applyAlignment="1" applyProtection="1">
      <alignment vertical="center"/>
      <protection/>
    </xf>
    <xf numFmtId="3" fontId="16" fillId="0" borderId="18" xfId="0" applyNumberFormat="1" applyFont="1" applyBorder="1" applyAlignment="1" applyProtection="1">
      <alignment vertical="center" wrapText="1"/>
      <protection locked="0"/>
    </xf>
    <xf numFmtId="0" fontId="0" fillId="33" borderId="16" xfId="0" applyFill="1" applyBorder="1" applyAlignment="1" applyProtection="1">
      <alignment horizontal="left" vertical="center"/>
      <protection/>
    </xf>
    <xf numFmtId="0" fontId="6" fillId="33" borderId="16" xfId="0" applyFont="1" applyFill="1" applyBorder="1" applyAlignment="1">
      <alignment vertical="top" wrapText="1"/>
    </xf>
    <xf numFmtId="0" fontId="6" fillId="33" borderId="0" xfId="0" applyFont="1" applyFill="1" applyBorder="1" applyAlignment="1">
      <alignment vertical="top" wrapText="1"/>
    </xf>
    <xf numFmtId="49" fontId="0" fillId="33" borderId="0" xfId="0" applyNumberFormat="1" applyFont="1" applyFill="1" applyBorder="1" applyAlignment="1">
      <alignment vertical="center" wrapText="1"/>
    </xf>
    <xf numFmtId="0" fontId="0" fillId="33" borderId="21" xfId="0" applyFill="1" applyBorder="1" applyAlignment="1" applyProtection="1">
      <alignment/>
      <protection/>
    </xf>
    <xf numFmtId="3" fontId="16" fillId="33" borderId="18" xfId="0" applyNumberFormat="1" applyFont="1" applyFill="1" applyBorder="1" applyAlignment="1">
      <alignment horizontal="right" vertical="center" wrapText="1"/>
    </xf>
    <xf numFmtId="10" fontId="17" fillId="33" borderId="18" xfId="0" applyNumberFormat="1" applyFont="1" applyFill="1" applyBorder="1" applyAlignment="1">
      <alignment vertical="center" wrapText="1"/>
    </xf>
    <xf numFmtId="183" fontId="17" fillId="33" borderId="18" xfId="0" applyNumberFormat="1" applyFont="1" applyFill="1" applyBorder="1" applyAlignment="1">
      <alignment vertical="center" wrapText="1"/>
    </xf>
    <xf numFmtId="183" fontId="16" fillId="33" borderId="18" xfId="0" applyNumberFormat="1" applyFont="1" applyFill="1" applyBorder="1" applyAlignment="1">
      <alignment horizontal="right" vertical="center" wrapText="1"/>
    </xf>
    <xf numFmtId="183" fontId="16" fillId="33" borderId="18"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33" borderId="28" xfId="0" applyFill="1" applyBorder="1" applyAlignment="1" applyProtection="1">
      <alignment/>
      <protection/>
    </xf>
    <xf numFmtId="0" fontId="0" fillId="33" borderId="28" xfId="0" applyFill="1" applyBorder="1" applyAlignment="1">
      <alignment/>
    </xf>
    <xf numFmtId="0" fontId="0" fillId="33" borderId="29" xfId="0" applyFill="1" applyBorder="1" applyAlignment="1">
      <alignment/>
    </xf>
    <xf numFmtId="0" fontId="0" fillId="33" borderId="29" xfId="0" applyFill="1" applyBorder="1" applyAlignment="1" applyProtection="1">
      <alignment/>
      <protection/>
    </xf>
    <xf numFmtId="0" fontId="0" fillId="33" borderId="30" xfId="0" applyFill="1" applyBorder="1" applyAlignment="1" applyProtection="1">
      <alignment/>
      <protection/>
    </xf>
    <xf numFmtId="0" fontId="0" fillId="33" borderId="31" xfId="0" applyFill="1" applyBorder="1" applyAlignment="1" applyProtection="1">
      <alignment/>
      <protection/>
    </xf>
    <xf numFmtId="0" fontId="0" fillId="33" borderId="32" xfId="0" applyFill="1" applyBorder="1" applyAlignment="1" applyProtection="1">
      <alignment/>
      <protection/>
    </xf>
    <xf numFmtId="0" fontId="0" fillId="33" borderId="32" xfId="0" applyFill="1" applyBorder="1" applyAlignment="1" applyProtection="1">
      <alignment horizontal="right"/>
      <protection/>
    </xf>
    <xf numFmtId="172" fontId="0" fillId="33" borderId="32" xfId="0" applyNumberFormat="1" applyFill="1" applyBorder="1" applyAlignment="1" applyProtection="1">
      <alignment/>
      <protection/>
    </xf>
    <xf numFmtId="0" fontId="0" fillId="33" borderId="33" xfId="0" applyFill="1" applyBorder="1" applyAlignment="1" applyProtection="1">
      <alignment/>
      <protection/>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horizontal="right"/>
    </xf>
    <xf numFmtId="0" fontId="0" fillId="33" borderId="32" xfId="0" applyFill="1" applyBorder="1" applyAlignment="1">
      <alignment horizontal="right"/>
    </xf>
    <xf numFmtId="0" fontId="0" fillId="33" borderId="38" xfId="0" applyFill="1" applyBorder="1" applyAlignment="1">
      <alignment/>
    </xf>
    <xf numFmtId="0" fontId="0" fillId="33" borderId="36" xfId="0" applyFill="1" applyBorder="1" applyAlignment="1">
      <alignment horizontal="center" vertical="center"/>
    </xf>
    <xf numFmtId="0" fontId="0" fillId="33" borderId="11" xfId="0" applyFill="1" applyBorder="1" applyAlignment="1">
      <alignment horizontal="center"/>
    </xf>
    <xf numFmtId="0" fontId="0" fillId="33" borderId="10" xfId="0" applyFill="1" applyBorder="1" applyAlignment="1">
      <alignment horizontal="center"/>
    </xf>
    <xf numFmtId="0" fontId="0" fillId="33" borderId="0" xfId="0" applyFill="1" applyBorder="1" applyAlignment="1">
      <alignment horizontal="center"/>
    </xf>
    <xf numFmtId="0" fontId="0" fillId="33" borderId="0" xfId="0" applyFont="1" applyFill="1" applyBorder="1" applyAlignment="1">
      <alignment horizontal="center"/>
    </xf>
    <xf numFmtId="0" fontId="0" fillId="33" borderId="39" xfId="0" applyFill="1" applyBorder="1" applyAlignment="1">
      <alignment horizontal="center" vertical="center"/>
    </xf>
    <xf numFmtId="0" fontId="0" fillId="33" borderId="40" xfId="0" applyFill="1" applyBorder="1" applyAlignment="1">
      <alignment/>
    </xf>
    <xf numFmtId="0" fontId="0" fillId="33" borderId="17" xfId="0" applyFill="1" applyBorder="1" applyAlignment="1">
      <alignment horizontal="center"/>
    </xf>
    <xf numFmtId="0" fontId="0" fillId="33" borderId="12" xfId="0" applyFill="1" applyBorder="1" applyAlignment="1">
      <alignment/>
    </xf>
    <xf numFmtId="0" fontId="0" fillId="33" borderId="41" xfId="0" applyFill="1" applyBorder="1" applyAlignment="1">
      <alignment/>
    </xf>
    <xf numFmtId="0" fontId="0" fillId="33" borderId="42" xfId="0" applyFill="1" applyBorder="1" applyAlignment="1">
      <alignment/>
    </xf>
    <xf numFmtId="0" fontId="0" fillId="33" borderId="43" xfId="0" applyFill="1" applyBorder="1" applyAlignment="1">
      <alignment horizontal="center" vertical="center"/>
    </xf>
    <xf numFmtId="0" fontId="0" fillId="33" borderId="44" xfId="0" applyFill="1" applyBorder="1" applyAlignment="1">
      <alignment/>
    </xf>
    <xf numFmtId="0" fontId="0" fillId="33" borderId="20" xfId="0" applyFill="1" applyBorder="1" applyAlignment="1">
      <alignment/>
    </xf>
    <xf numFmtId="0" fontId="0" fillId="33" borderId="14" xfId="0" applyFill="1" applyBorder="1" applyAlignment="1">
      <alignment/>
    </xf>
    <xf numFmtId="0" fontId="0" fillId="33" borderId="15" xfId="0" applyFill="1" applyBorder="1" applyAlignment="1">
      <alignment/>
    </xf>
    <xf numFmtId="10" fontId="0" fillId="0" borderId="25" xfId="0" applyNumberFormat="1" applyBorder="1" applyAlignment="1">
      <alignment/>
    </xf>
    <xf numFmtId="0" fontId="14" fillId="33" borderId="16" xfId="0" applyFont="1" applyFill="1" applyBorder="1" applyAlignment="1">
      <alignment/>
    </xf>
    <xf numFmtId="0" fontId="14" fillId="33" borderId="12" xfId="0" applyFont="1" applyFill="1" applyBorder="1" applyAlignment="1">
      <alignment/>
    </xf>
    <xf numFmtId="0" fontId="1" fillId="33" borderId="18" xfId="0" applyFont="1" applyFill="1" applyBorder="1" applyAlignment="1" applyProtection="1">
      <alignment/>
      <protection/>
    </xf>
    <xf numFmtId="188" fontId="1" fillId="33" borderId="18" xfId="0" applyNumberFormat="1" applyFont="1" applyFill="1" applyBorder="1" applyAlignment="1" applyProtection="1">
      <alignment/>
      <protection/>
    </xf>
    <xf numFmtId="10" fontId="1" fillId="33" borderId="18" xfId="0" applyNumberFormat="1" applyFont="1" applyFill="1" applyBorder="1" applyAlignment="1" applyProtection="1">
      <alignment/>
      <protection/>
    </xf>
    <xf numFmtId="10" fontId="1" fillId="35" borderId="18" xfId="0" applyNumberFormat="1" applyFont="1" applyFill="1" applyBorder="1" applyAlignment="1" applyProtection="1">
      <alignment/>
      <protection locked="0"/>
    </xf>
    <xf numFmtId="166" fontId="1" fillId="35" borderId="18" xfId="0" applyNumberFormat="1" applyFont="1" applyFill="1" applyBorder="1" applyAlignment="1" applyProtection="1">
      <alignment horizontal="right"/>
      <protection locked="0"/>
    </xf>
    <xf numFmtId="166" fontId="1" fillId="33" borderId="18" xfId="0" applyNumberFormat="1" applyFont="1" applyFill="1" applyBorder="1" applyAlignment="1" applyProtection="1">
      <alignment horizontal="right"/>
      <protection/>
    </xf>
    <xf numFmtId="174" fontId="1" fillId="33" borderId="18" xfId="0" applyNumberFormat="1" applyFont="1" applyFill="1" applyBorder="1" applyAlignment="1" applyProtection="1">
      <alignment/>
      <protection/>
    </xf>
    <xf numFmtId="0" fontId="0" fillId="33" borderId="45" xfId="0" applyFill="1" applyBorder="1" applyAlignment="1">
      <alignment/>
    </xf>
    <xf numFmtId="0" fontId="0" fillId="33" borderId="46" xfId="0" applyFill="1" applyBorder="1" applyAlignment="1">
      <alignment/>
    </xf>
    <xf numFmtId="0" fontId="0" fillId="33" borderId="47" xfId="0" applyFill="1" applyBorder="1" applyAlignment="1">
      <alignment/>
    </xf>
    <xf numFmtId="173" fontId="1" fillId="33" borderId="18" xfId="0" applyNumberFormat="1" applyFont="1" applyFill="1" applyBorder="1" applyAlignment="1" applyProtection="1">
      <alignment/>
      <protection/>
    </xf>
    <xf numFmtId="0" fontId="1" fillId="33" borderId="18" xfId="0" applyFont="1" applyFill="1" applyBorder="1" applyAlignment="1" applyProtection="1">
      <alignment horizontal="left" vertical="top"/>
      <protection/>
    </xf>
    <xf numFmtId="3" fontId="16" fillId="0" borderId="48" xfId="0" applyNumberFormat="1" applyFont="1" applyBorder="1" applyAlignment="1" applyProtection="1">
      <alignment horizontal="right" vertical="center" wrapText="1"/>
      <protection locked="0"/>
    </xf>
    <xf numFmtId="3" fontId="17" fillId="0" borderId="18" xfId="0" applyNumberFormat="1" applyFont="1" applyBorder="1" applyAlignment="1" applyProtection="1">
      <alignment vertical="center" wrapText="1"/>
      <protection locked="0"/>
    </xf>
    <xf numFmtId="3" fontId="16" fillId="33" borderId="24" xfId="0" applyNumberFormat="1" applyFont="1" applyFill="1" applyBorder="1" applyAlignment="1">
      <alignment horizontal="right" vertical="center" wrapText="1"/>
    </xf>
    <xf numFmtId="3" fontId="16" fillId="33" borderId="23" xfId="0" applyNumberFormat="1" applyFont="1" applyFill="1" applyBorder="1" applyAlignment="1">
      <alignment horizontal="right" vertical="center" wrapText="1"/>
    </xf>
    <xf numFmtId="0" fontId="1" fillId="0" borderId="18" xfId="0" applyFont="1" applyBorder="1" applyAlignment="1" applyProtection="1">
      <alignment horizontal="center" vertical="center"/>
      <protection locked="0"/>
    </xf>
    <xf numFmtId="0" fontId="11" fillId="33" borderId="12" xfId="0" applyFont="1" applyFill="1" applyBorder="1" applyAlignment="1">
      <alignment horizontal="center" vertical="top" textRotation="180" wrapText="1"/>
    </xf>
    <xf numFmtId="0" fontId="0" fillId="33" borderId="16"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17" xfId="0" applyFill="1" applyBorder="1" applyAlignment="1" applyProtection="1">
      <alignment horizontal="center"/>
      <protection/>
    </xf>
    <xf numFmtId="0" fontId="0" fillId="0" borderId="22" xfId="0" applyFont="1" applyBorder="1" applyAlignment="1">
      <alignment/>
    </xf>
    <xf numFmtId="49" fontId="1" fillId="33" borderId="21" xfId="0" applyNumberFormat="1" applyFont="1" applyFill="1" applyBorder="1" applyAlignment="1" applyProtection="1">
      <alignment horizontal="center" vertical="center" wrapText="1"/>
      <protection/>
    </xf>
    <xf numFmtId="3" fontId="17" fillId="33" borderId="18" xfId="0" applyNumberFormat="1" applyFont="1" applyFill="1" applyBorder="1" applyAlignment="1">
      <alignment vertical="center" wrapText="1"/>
    </xf>
    <xf numFmtId="0" fontId="0" fillId="33" borderId="48" xfId="0" applyFill="1" applyBorder="1" applyAlignment="1" applyProtection="1">
      <alignment horizontal="right" vertical="center"/>
      <protection/>
    </xf>
    <xf numFmtId="0" fontId="0" fillId="33" borderId="13" xfId="0" applyFill="1" applyBorder="1" applyAlignment="1" applyProtection="1">
      <alignment horizontal="right" vertical="center"/>
      <protection/>
    </xf>
    <xf numFmtId="0" fontId="0" fillId="33" borderId="21" xfId="0" applyFill="1" applyBorder="1" applyAlignment="1" applyProtection="1">
      <alignment horizontal="right" vertical="center"/>
      <protection/>
    </xf>
    <xf numFmtId="0" fontId="1" fillId="0" borderId="48"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183" fontId="16" fillId="33" borderId="23" xfId="0" applyNumberFormat="1" applyFont="1" applyFill="1" applyBorder="1" applyAlignment="1">
      <alignment horizontal="right" vertical="center" wrapText="1"/>
    </xf>
    <xf numFmtId="183" fontId="16" fillId="33" borderId="24" xfId="0" applyNumberFormat="1" applyFont="1" applyFill="1" applyBorder="1" applyAlignment="1">
      <alignment horizontal="right" vertical="center" wrapText="1"/>
    </xf>
    <xf numFmtId="0" fontId="0" fillId="0" borderId="49" xfId="0" applyBorder="1" applyAlignment="1" applyProtection="1">
      <alignment/>
      <protection/>
    </xf>
    <xf numFmtId="0" fontId="11" fillId="33" borderId="48" xfId="0" applyFont="1" applyFill="1" applyBorder="1" applyAlignment="1">
      <alignment horizontal="center" vertical="top" textRotation="180" wrapText="1"/>
    </xf>
    <xf numFmtId="0" fontId="0" fillId="33" borderId="14" xfId="0" applyFill="1" applyBorder="1" applyAlignment="1" applyProtection="1">
      <alignment horizontal="center"/>
      <protection/>
    </xf>
    <xf numFmtId="0" fontId="15" fillId="33" borderId="37" xfId="0" applyFont="1" applyFill="1" applyBorder="1" applyAlignment="1">
      <alignment horizontal="right"/>
    </xf>
    <xf numFmtId="0" fontId="15" fillId="33" borderId="32" xfId="0" applyFont="1" applyFill="1" applyBorder="1" applyAlignment="1">
      <alignment horizontal="right"/>
    </xf>
    <xf numFmtId="0" fontId="15" fillId="33" borderId="32" xfId="0" applyFont="1" applyFill="1" applyBorder="1" applyAlignment="1" applyProtection="1">
      <alignment horizontal="right"/>
      <protection/>
    </xf>
    <xf numFmtId="49" fontId="1" fillId="35" borderId="18" xfId="0" applyNumberFormat="1" applyFont="1" applyFill="1" applyBorder="1" applyAlignment="1" applyProtection="1">
      <alignment horizontal="center" vertical="center" wrapText="1"/>
      <protection locked="0"/>
    </xf>
    <xf numFmtId="0" fontId="14" fillId="34" borderId="0" xfId="0" applyFont="1" applyFill="1" applyAlignment="1">
      <alignment/>
    </xf>
    <xf numFmtId="184" fontId="1" fillId="33" borderId="48" xfId="0" applyNumberFormat="1" applyFont="1" applyFill="1" applyBorder="1" applyAlignment="1" applyProtection="1">
      <alignment/>
      <protection/>
    </xf>
    <xf numFmtId="184" fontId="0" fillId="33" borderId="13" xfId="0" applyNumberFormat="1" applyFill="1" applyBorder="1" applyAlignment="1" applyProtection="1">
      <alignment/>
      <protection/>
    </xf>
    <xf numFmtId="184" fontId="0" fillId="33" borderId="21" xfId="0" applyNumberFormat="1" applyFill="1" applyBorder="1" applyAlignment="1" applyProtection="1">
      <alignment/>
      <protection/>
    </xf>
    <xf numFmtId="184" fontId="0" fillId="33" borderId="13" xfId="0" applyNumberFormat="1" applyFont="1" applyFill="1" applyBorder="1" applyAlignment="1" applyProtection="1">
      <alignment/>
      <protection/>
    </xf>
    <xf numFmtId="184" fontId="1" fillId="33" borderId="48" xfId="0" applyNumberFormat="1" applyFont="1" applyFill="1" applyBorder="1" applyAlignment="1" applyProtection="1">
      <alignment wrapText="1"/>
      <protection/>
    </xf>
    <xf numFmtId="3" fontId="16" fillId="34" borderId="18" xfId="0" applyNumberFormat="1" applyFont="1" applyFill="1" applyBorder="1" applyAlignment="1" applyProtection="1">
      <alignment horizontal="right" vertical="center" wrapText="1"/>
      <protection/>
    </xf>
    <xf numFmtId="3" fontId="0" fillId="0" borderId="22" xfId="0" applyNumberFormat="1" applyBorder="1" applyAlignment="1">
      <alignment/>
    </xf>
    <xf numFmtId="49" fontId="11" fillId="33" borderId="48" xfId="0" applyNumberFormat="1" applyFont="1" applyFill="1" applyBorder="1" applyAlignment="1">
      <alignment horizontal="center" vertical="top" textRotation="180" wrapText="1"/>
    </xf>
    <xf numFmtId="49" fontId="11" fillId="33" borderId="48" xfId="0" applyNumberFormat="1" applyFont="1" applyFill="1" applyBorder="1" applyAlignment="1" applyProtection="1">
      <alignment horizontal="center" vertical="top" textRotation="180" wrapText="1"/>
      <protection/>
    </xf>
    <xf numFmtId="49" fontId="11" fillId="33" borderId="18" xfId="0" applyNumberFormat="1" applyFont="1" applyFill="1" applyBorder="1" applyAlignment="1" applyProtection="1">
      <alignment vertical="top" textRotation="180" wrapText="1"/>
      <protection/>
    </xf>
    <xf numFmtId="0" fontId="0" fillId="0" borderId="0"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0" fillId="33" borderId="42" xfId="0" applyFill="1" applyBorder="1" applyAlignment="1" applyProtection="1">
      <alignment/>
      <protection/>
    </xf>
    <xf numFmtId="0" fontId="0" fillId="33" borderId="50" xfId="0" applyFill="1" applyBorder="1" applyAlignment="1">
      <alignment/>
    </xf>
    <xf numFmtId="0" fontId="0" fillId="33" borderId="43" xfId="0" applyFill="1" applyBorder="1" applyAlignment="1">
      <alignment/>
    </xf>
    <xf numFmtId="0" fontId="0" fillId="0" borderId="22" xfId="0" applyFont="1" applyBorder="1" applyAlignment="1" applyProtection="1">
      <alignment/>
      <protection/>
    </xf>
    <xf numFmtId="1" fontId="1" fillId="35" borderId="18" xfId="0" applyNumberFormat="1" applyFont="1" applyFill="1" applyBorder="1" applyAlignment="1" applyProtection="1">
      <alignment/>
      <protection locked="0"/>
    </xf>
    <xf numFmtId="0" fontId="14" fillId="34" borderId="12" xfId="0" applyFont="1" applyFill="1" applyBorder="1" applyAlignment="1">
      <alignment/>
    </xf>
    <xf numFmtId="0" fontId="14" fillId="34" borderId="19" xfId="0" applyFont="1" applyFill="1" applyBorder="1" applyAlignment="1">
      <alignment/>
    </xf>
    <xf numFmtId="2" fontId="0" fillId="0" borderId="16" xfId="0" applyNumberFormat="1" applyBorder="1" applyAlignment="1" applyProtection="1">
      <alignment wrapText="1"/>
      <protection/>
    </xf>
    <xf numFmtId="0" fontId="0" fillId="0" borderId="0" xfId="0" applyAlignment="1" applyProtection="1">
      <alignment wrapText="1"/>
      <protection/>
    </xf>
    <xf numFmtId="0" fontId="0" fillId="0" borderId="16" xfId="0" applyBorder="1" applyAlignment="1" applyProtection="1">
      <alignment wrapText="1"/>
      <protection/>
    </xf>
    <xf numFmtId="49" fontId="0" fillId="0" borderId="16" xfId="0" applyNumberFormat="1" applyBorder="1" applyAlignment="1" applyProtection="1">
      <alignment wrapText="1"/>
      <protection/>
    </xf>
    <xf numFmtId="187" fontId="1" fillId="34" borderId="18" xfId="0" applyNumberFormat="1" applyFont="1" applyFill="1" applyBorder="1" applyAlignment="1" applyProtection="1">
      <alignment/>
      <protection/>
    </xf>
    <xf numFmtId="10" fontId="1" fillId="34" borderId="18" xfId="0" applyNumberFormat="1" applyFont="1" applyFill="1" applyBorder="1" applyAlignment="1" applyProtection="1">
      <alignment/>
      <protection/>
    </xf>
    <xf numFmtId="0" fontId="0" fillId="0" borderId="51" xfId="0" applyBorder="1" applyAlignment="1" applyProtection="1">
      <alignment/>
      <protection/>
    </xf>
    <xf numFmtId="3" fontId="17" fillId="34" borderId="18" xfId="0" applyNumberFormat="1" applyFont="1" applyFill="1" applyBorder="1" applyAlignment="1" applyProtection="1">
      <alignment horizontal="right" vertical="center" wrapText="1"/>
      <protection/>
    </xf>
    <xf numFmtId="3" fontId="17" fillId="35" borderId="18" xfId="0" applyNumberFormat="1" applyFont="1" applyFill="1" applyBorder="1" applyAlignment="1" applyProtection="1">
      <alignment horizontal="right" vertical="center" wrapText="1"/>
      <protection locked="0"/>
    </xf>
    <xf numFmtId="3" fontId="17" fillId="34" borderId="23" xfId="0" applyNumberFormat="1" applyFont="1" applyFill="1" applyBorder="1" applyAlignment="1" applyProtection="1">
      <alignment horizontal="right" vertical="center" wrapText="1"/>
      <protection/>
    </xf>
    <xf numFmtId="3" fontId="17" fillId="35" borderId="24" xfId="0" applyNumberFormat="1" applyFont="1" applyFill="1" applyBorder="1" applyAlignment="1" applyProtection="1">
      <alignment horizontal="right" vertical="center" wrapText="1"/>
      <protection locked="0"/>
    </xf>
    <xf numFmtId="0" fontId="0" fillId="0" borderId="25" xfId="0" applyBorder="1" applyAlignment="1" applyProtection="1">
      <alignment/>
      <protection/>
    </xf>
    <xf numFmtId="3" fontId="0" fillId="0" borderId="25" xfId="0" applyNumberFormat="1" applyBorder="1" applyAlignment="1" applyProtection="1">
      <alignment/>
      <protection/>
    </xf>
    <xf numFmtId="0" fontId="11" fillId="33" borderId="19" xfId="0" applyFont="1" applyFill="1" applyBorder="1" applyAlignment="1">
      <alignment horizontal="center" vertical="top" textRotation="180" wrapText="1"/>
    </xf>
    <xf numFmtId="0" fontId="0" fillId="34" borderId="18" xfId="0" applyFont="1" applyFill="1" applyBorder="1" applyAlignment="1">
      <alignment horizontal="center" vertical="top" wrapText="1"/>
    </xf>
    <xf numFmtId="3" fontId="16" fillId="34" borderId="18" xfId="0" applyNumberFormat="1" applyFont="1" applyFill="1" applyBorder="1" applyAlignment="1" applyProtection="1">
      <alignment vertical="center" wrapText="1"/>
      <protection/>
    </xf>
    <xf numFmtId="3" fontId="16" fillId="34" borderId="24" xfId="0" applyNumberFormat="1" applyFont="1" applyFill="1" applyBorder="1" applyAlignment="1" applyProtection="1">
      <alignment horizontal="right" vertical="center" wrapText="1"/>
      <protection/>
    </xf>
    <xf numFmtId="0" fontId="1" fillId="34" borderId="18" xfId="0" applyFont="1" applyFill="1" applyBorder="1" applyAlignment="1" applyProtection="1">
      <alignment horizontal="center" vertical="center" wrapText="1"/>
      <protection/>
    </xf>
    <xf numFmtId="0" fontId="0" fillId="0" borderId="52" xfId="0" applyBorder="1" applyAlignment="1">
      <alignment/>
    </xf>
    <xf numFmtId="0" fontId="0" fillId="0" borderId="53" xfId="0" applyBorder="1" applyAlignment="1">
      <alignment/>
    </xf>
    <xf numFmtId="0" fontId="0" fillId="0" borderId="54" xfId="0" applyBorder="1" applyAlignment="1" applyProtection="1">
      <alignment/>
      <protection/>
    </xf>
    <xf numFmtId="183" fontId="16" fillId="33" borderId="21" xfId="0" applyNumberFormat="1" applyFont="1" applyFill="1" applyBorder="1" applyAlignment="1" applyProtection="1">
      <alignment horizontal="right" vertical="center" wrapText="1"/>
      <protection/>
    </xf>
    <xf numFmtId="183" fontId="16" fillId="33" borderId="48" xfId="0" applyNumberFormat="1" applyFont="1" applyFill="1" applyBorder="1" applyAlignment="1" applyProtection="1">
      <alignment horizontal="right" vertical="center" wrapText="1"/>
      <protection/>
    </xf>
    <xf numFmtId="3" fontId="16" fillId="34" borderId="48" xfId="0" applyNumberFormat="1" applyFont="1" applyFill="1" applyBorder="1" applyAlignment="1" applyProtection="1">
      <alignment horizontal="right" vertical="center" wrapText="1"/>
      <protection/>
    </xf>
    <xf numFmtId="3" fontId="17" fillId="0" borderId="48" xfId="0" applyNumberFormat="1" applyFont="1" applyBorder="1" applyAlignment="1" applyProtection="1">
      <alignment vertical="center" wrapText="1"/>
      <protection locked="0"/>
    </xf>
    <xf numFmtId="0" fontId="0" fillId="33" borderId="16" xfId="0" applyFont="1" applyFill="1" applyBorder="1" applyAlignment="1" applyProtection="1">
      <alignment horizontal="left" vertical="top"/>
      <protection/>
    </xf>
    <xf numFmtId="0" fontId="0" fillId="33" borderId="12" xfId="0" applyFill="1" applyBorder="1" applyAlignment="1" applyProtection="1">
      <alignment horizontal="left" vertical="top"/>
      <protection/>
    </xf>
    <xf numFmtId="0" fontId="0" fillId="34" borderId="13" xfId="0" applyFont="1" applyFill="1" applyBorder="1" applyAlignment="1">
      <alignment horizontal="center" vertical="center" wrapText="1"/>
    </xf>
    <xf numFmtId="0" fontId="20" fillId="34" borderId="13" xfId="0" applyFont="1" applyFill="1" applyBorder="1" applyAlignment="1">
      <alignment horizontal="right" vertical="center" wrapText="1"/>
    </xf>
    <xf numFmtId="3" fontId="16" fillId="35" borderId="18" xfId="0" applyNumberFormat="1" applyFont="1" applyFill="1" applyBorder="1" applyAlignment="1" applyProtection="1">
      <alignment horizontal="right" vertical="center" wrapText="1"/>
      <protection locked="0"/>
    </xf>
    <xf numFmtId="0" fontId="21" fillId="35" borderId="18" xfId="0" applyFont="1" applyFill="1" applyBorder="1" applyAlignment="1">
      <alignment horizontal="center" vertical="center" wrapText="1"/>
    </xf>
    <xf numFmtId="3" fontId="16" fillId="35" borderId="18" xfId="0" applyNumberFormat="1" applyFont="1" applyFill="1" applyBorder="1" applyAlignment="1" applyProtection="1">
      <alignment vertical="center" wrapText="1"/>
      <protection locked="0"/>
    </xf>
    <xf numFmtId="0" fontId="0" fillId="33" borderId="15" xfId="0" applyFill="1" applyBorder="1" applyAlignment="1" applyProtection="1">
      <alignment horizontal="center"/>
      <protection/>
    </xf>
    <xf numFmtId="183" fontId="16" fillId="33" borderId="23" xfId="0" applyNumberFormat="1" applyFont="1" applyFill="1" applyBorder="1" applyAlignment="1" applyProtection="1">
      <alignment horizontal="right" vertical="center" wrapText="1"/>
      <protection/>
    </xf>
    <xf numFmtId="0" fontId="15" fillId="34" borderId="18" xfId="0" applyFont="1" applyFill="1" applyBorder="1" applyAlignment="1">
      <alignment horizontal="center" vertical="center" wrapText="1"/>
    </xf>
    <xf numFmtId="0" fontId="15" fillId="34" borderId="18" xfId="0" applyFont="1" applyFill="1" applyBorder="1" applyAlignment="1">
      <alignment vertical="center" wrapText="1"/>
    </xf>
    <xf numFmtId="0" fontId="1" fillId="0" borderId="48" xfId="0" applyFont="1" applyBorder="1" applyAlignment="1" applyProtection="1">
      <alignment vertical="center"/>
      <protection locked="0"/>
    </xf>
    <xf numFmtId="0" fontId="1" fillId="0" borderId="18" xfId="0" applyFont="1" applyBorder="1" applyAlignment="1" applyProtection="1">
      <alignment vertical="center"/>
      <protection locked="0"/>
    </xf>
    <xf numFmtId="3" fontId="17" fillId="35" borderId="48" xfId="0" applyNumberFormat="1" applyFont="1" applyFill="1" applyBorder="1" applyAlignment="1" applyProtection="1">
      <alignment horizontal="right" vertical="center" wrapText="1"/>
      <protection locked="0"/>
    </xf>
    <xf numFmtId="3" fontId="16" fillId="34" borderId="23" xfId="0" applyNumberFormat="1" applyFont="1" applyFill="1" applyBorder="1" applyAlignment="1" applyProtection="1">
      <alignment vertical="center" wrapText="1"/>
      <protection/>
    </xf>
    <xf numFmtId="3" fontId="16" fillId="0" borderId="48" xfId="0" applyNumberFormat="1" applyFont="1" applyBorder="1" applyAlignment="1" applyProtection="1">
      <alignment vertical="center" wrapText="1"/>
      <protection locked="0"/>
    </xf>
    <xf numFmtId="0" fontId="0" fillId="33" borderId="19" xfId="0" applyFont="1" applyFill="1" applyBorder="1" applyAlignment="1" applyProtection="1">
      <alignment horizontal="center" vertical="center"/>
      <protection/>
    </xf>
    <xf numFmtId="0" fontId="1" fillId="33" borderId="48" xfId="0" applyFont="1" applyFill="1" applyBorder="1" applyAlignment="1" applyProtection="1">
      <alignment horizontal="left" vertical="top"/>
      <protection/>
    </xf>
    <xf numFmtId="0" fontId="21" fillId="0" borderId="18" xfId="0" applyFont="1" applyFill="1" applyBorder="1" applyAlignment="1">
      <alignment horizontal="center" vertical="center" wrapText="1"/>
    </xf>
    <xf numFmtId="183" fontId="17" fillId="33" borderId="48" xfId="0" applyNumberFormat="1" applyFont="1" applyFill="1" applyBorder="1" applyAlignment="1">
      <alignment vertical="center" wrapText="1"/>
    </xf>
    <xf numFmtId="3" fontId="16" fillId="34" borderId="23" xfId="0" applyNumberFormat="1" applyFont="1" applyFill="1" applyBorder="1" applyAlignment="1" applyProtection="1">
      <alignment horizontal="right" vertical="center" wrapText="1"/>
      <protection/>
    </xf>
    <xf numFmtId="0" fontId="0" fillId="0" borderId="0" xfId="0" applyFont="1" applyAlignment="1" applyProtection="1">
      <alignment/>
      <protection locked="0"/>
    </xf>
    <xf numFmtId="0" fontId="0" fillId="0" borderId="0" xfId="0" applyAlignment="1" applyProtection="1">
      <alignment/>
      <protection locked="0"/>
    </xf>
    <xf numFmtId="0" fontId="0" fillId="36" borderId="18" xfId="0" applyFill="1" applyBorder="1" applyAlignment="1" applyProtection="1">
      <alignment wrapText="1"/>
      <protection locked="0"/>
    </xf>
    <xf numFmtId="1" fontId="17" fillId="33" borderId="18" xfId="0" applyNumberFormat="1" applyFont="1" applyFill="1" applyBorder="1" applyAlignment="1" applyProtection="1">
      <alignment horizontal="right" vertical="center" wrapText="1"/>
      <protection/>
    </xf>
    <xf numFmtId="1" fontId="17" fillId="33" borderId="23" xfId="0" applyNumberFormat="1" applyFont="1" applyFill="1" applyBorder="1" applyAlignment="1" applyProtection="1">
      <alignment horizontal="right" vertical="center" wrapText="1"/>
      <protection/>
    </xf>
    <xf numFmtId="1" fontId="17" fillId="33" borderId="48" xfId="0" applyNumberFormat="1" applyFont="1" applyFill="1" applyBorder="1" applyAlignment="1" applyProtection="1">
      <alignment horizontal="right" vertical="center" wrapText="1"/>
      <protection/>
    </xf>
    <xf numFmtId="1" fontId="17" fillId="33" borderId="24" xfId="0" applyNumberFormat="1" applyFont="1" applyFill="1" applyBorder="1" applyAlignment="1" applyProtection="1">
      <alignment horizontal="right" vertical="center" wrapText="1"/>
      <protection/>
    </xf>
    <xf numFmtId="183" fontId="16" fillId="33" borderId="24" xfId="0" applyNumberFormat="1" applyFont="1" applyFill="1" applyBorder="1" applyAlignment="1" applyProtection="1">
      <alignment horizontal="right" vertical="center" wrapText="1"/>
      <protection/>
    </xf>
    <xf numFmtId="0" fontId="19" fillId="0" borderId="18" xfId="0" applyFont="1" applyBorder="1" applyAlignment="1" applyProtection="1">
      <alignment horizontal="center" vertical="center" wrapText="1"/>
      <protection locked="0"/>
    </xf>
    <xf numFmtId="0" fontId="0" fillId="33" borderId="19" xfId="0" applyFill="1" applyBorder="1" applyAlignment="1" applyProtection="1">
      <alignment/>
      <protection locked="0"/>
    </xf>
    <xf numFmtId="0" fontId="1" fillId="33" borderId="18" xfId="0" applyFont="1" applyFill="1" applyBorder="1" applyAlignment="1" applyProtection="1">
      <alignment horizontal="center" vertical="center" wrapText="1"/>
      <protection/>
    </xf>
    <xf numFmtId="0" fontId="13" fillId="37" borderId="18" xfId="0" applyFont="1" applyFill="1" applyBorder="1" applyAlignment="1" applyProtection="1">
      <alignment horizontal="center" vertical="top" textRotation="180" wrapText="1"/>
      <protection locked="0"/>
    </xf>
    <xf numFmtId="0" fontId="13" fillId="37" borderId="18" xfId="0" applyFont="1" applyFill="1" applyBorder="1" applyAlignment="1">
      <alignment horizontal="center" vertical="top" textRotation="180" wrapText="1"/>
    </xf>
    <xf numFmtId="0" fontId="11" fillId="37" borderId="48" xfId="0" applyFont="1" applyFill="1" applyBorder="1" applyAlignment="1">
      <alignment horizontal="center" vertical="top" textRotation="180" wrapText="1"/>
    </xf>
    <xf numFmtId="49" fontId="11" fillId="37" borderId="48" xfId="0" applyNumberFormat="1" applyFont="1" applyFill="1" applyBorder="1" applyAlignment="1" applyProtection="1">
      <alignment horizontal="center" vertical="top" textRotation="180" wrapText="1"/>
      <protection locked="0"/>
    </xf>
    <xf numFmtId="49" fontId="11" fillId="37" borderId="18" xfId="0" applyNumberFormat="1" applyFont="1" applyFill="1" applyBorder="1" applyAlignment="1" applyProtection="1">
      <alignment horizontal="center" vertical="top" textRotation="180" wrapText="1"/>
      <protection locked="0"/>
    </xf>
    <xf numFmtId="0" fontId="1" fillId="33" borderId="18" xfId="0" applyFont="1" applyFill="1" applyBorder="1" applyAlignment="1" applyProtection="1">
      <alignment horizontal="left" vertical="top"/>
      <protection hidden="1" locked="0"/>
    </xf>
    <xf numFmtId="0" fontId="19" fillId="0" borderId="24" xfId="0" applyFont="1" applyBorder="1" applyAlignment="1" applyProtection="1">
      <alignment horizontal="center" vertical="center" wrapText="1"/>
      <protection hidden="1" locked="0"/>
    </xf>
    <xf numFmtId="0" fontId="19" fillId="0" borderId="18" xfId="0" applyFont="1" applyBorder="1" applyAlignment="1" applyProtection="1">
      <alignment horizontal="center" vertical="center" wrapText="1"/>
      <protection hidden="1"/>
    </xf>
    <xf numFmtId="0" fontId="1" fillId="33" borderId="18" xfId="0" applyNumberFormat="1" applyFont="1" applyFill="1" applyBorder="1" applyAlignment="1" applyProtection="1">
      <alignment horizontal="left" vertical="top"/>
      <protection hidden="1"/>
    </xf>
    <xf numFmtId="0" fontId="1" fillId="35" borderId="18" xfId="0" applyFont="1" applyFill="1" applyBorder="1" applyAlignment="1" applyProtection="1">
      <alignment horizontal="center" vertical="center" wrapText="1"/>
      <protection locked="0"/>
    </xf>
    <xf numFmtId="3" fontId="16" fillId="35" borderId="24" xfId="0" applyNumberFormat="1" applyFont="1" applyFill="1" applyBorder="1" applyAlignment="1" applyProtection="1">
      <alignment horizontal="right" vertical="center" wrapText="1"/>
      <protection locked="0"/>
    </xf>
    <xf numFmtId="3" fontId="17" fillId="35" borderId="23" xfId="0" applyNumberFormat="1" applyFont="1" applyFill="1" applyBorder="1" applyAlignment="1" applyProtection="1">
      <alignment horizontal="right" vertical="center" wrapText="1"/>
      <protection locked="0"/>
    </xf>
    <xf numFmtId="0" fontId="14" fillId="33" borderId="48" xfId="0" applyFont="1" applyFill="1" applyBorder="1" applyAlignment="1">
      <alignment horizontal="center" vertical="center" wrapText="1"/>
    </xf>
    <xf numFmtId="0" fontId="14" fillId="33" borderId="21" xfId="0" applyFont="1" applyFill="1" applyBorder="1" applyAlignment="1">
      <alignment horizontal="center" vertical="center" wrapText="1"/>
    </xf>
    <xf numFmtId="3" fontId="17" fillId="35" borderId="48" xfId="0" applyNumberFormat="1" applyFont="1" applyFill="1" applyBorder="1" applyAlignment="1" applyProtection="1">
      <alignment vertical="center" wrapText="1"/>
      <protection locked="0"/>
    </xf>
    <xf numFmtId="3" fontId="17" fillId="35" borderId="21" xfId="0" applyNumberFormat="1" applyFont="1" applyFill="1" applyBorder="1" applyAlignment="1" applyProtection="1">
      <alignment vertical="center" wrapText="1"/>
      <protection locked="0"/>
    </xf>
    <xf numFmtId="0" fontId="12" fillId="33" borderId="18" xfId="0" applyFont="1" applyFill="1" applyBorder="1" applyAlignment="1">
      <alignment horizontal="center" vertical="top" wrapText="1"/>
    </xf>
    <xf numFmtId="0" fontId="12" fillId="33" borderId="48" xfId="0" applyFont="1" applyFill="1" applyBorder="1" applyAlignment="1">
      <alignment horizontal="center" vertical="top" wrapText="1"/>
    </xf>
    <xf numFmtId="0" fontId="12" fillId="33" borderId="13" xfId="0" applyFont="1" applyFill="1" applyBorder="1" applyAlignment="1">
      <alignment horizontal="center" vertical="top" wrapText="1"/>
    </xf>
    <xf numFmtId="0" fontId="12" fillId="33" borderId="10" xfId="0" applyFont="1" applyFill="1" applyBorder="1" applyAlignment="1">
      <alignment horizontal="center" vertical="top" wrapText="1"/>
    </xf>
    <xf numFmtId="0" fontId="12" fillId="33"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0" fillId="33" borderId="48"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21" xfId="0" applyFont="1" applyFill="1" applyBorder="1" applyAlignment="1">
      <alignment horizontal="left" vertical="center" wrapText="1"/>
    </xf>
    <xf numFmtId="3" fontId="17" fillId="33" borderId="14" xfId="0" applyNumberFormat="1" applyFont="1" applyFill="1" applyBorder="1" applyAlignment="1">
      <alignment vertical="center" wrapText="1"/>
    </xf>
    <xf numFmtId="3" fontId="17" fillId="33" borderId="23" xfId="0" applyNumberFormat="1" applyFont="1" applyFill="1" applyBorder="1" applyAlignment="1">
      <alignment vertical="center" wrapText="1"/>
    </xf>
    <xf numFmtId="3" fontId="17" fillId="33" borderId="11" xfId="0" applyNumberFormat="1" applyFont="1" applyFill="1" applyBorder="1" applyAlignment="1">
      <alignment vertical="center" wrapText="1"/>
    </xf>
    <xf numFmtId="3" fontId="17" fillId="33" borderId="10" xfId="0" applyNumberFormat="1" applyFont="1" applyFill="1" applyBorder="1" applyAlignment="1">
      <alignment vertical="center" wrapText="1"/>
    </xf>
    <xf numFmtId="0" fontId="15" fillId="34" borderId="48" xfId="0" applyFont="1" applyFill="1" applyBorder="1" applyAlignment="1">
      <alignment horizontal="left" vertical="center" wrapText="1"/>
    </xf>
    <xf numFmtId="0" fontId="15" fillId="34" borderId="13" xfId="0" applyFont="1" applyFill="1" applyBorder="1" applyAlignment="1">
      <alignment horizontal="left" vertical="center" wrapText="1"/>
    </xf>
    <xf numFmtId="0" fontId="15" fillId="34" borderId="21" xfId="0" applyFont="1" applyFill="1" applyBorder="1" applyAlignment="1">
      <alignment horizontal="left" vertical="center" wrapText="1"/>
    </xf>
    <xf numFmtId="3" fontId="16" fillId="33" borderId="48" xfId="0" applyNumberFormat="1" applyFont="1" applyFill="1" applyBorder="1" applyAlignment="1" applyProtection="1">
      <alignment horizontal="center" vertical="center" wrapText="1"/>
      <protection/>
    </xf>
    <xf numFmtId="3" fontId="16" fillId="33" borderId="13" xfId="0" applyNumberFormat="1" applyFont="1" applyFill="1" applyBorder="1" applyAlignment="1" applyProtection="1">
      <alignment horizontal="center" vertical="center" wrapText="1"/>
      <protection/>
    </xf>
    <xf numFmtId="3" fontId="16" fillId="33" borderId="21" xfId="0" applyNumberFormat="1" applyFont="1" applyFill="1" applyBorder="1" applyAlignment="1" applyProtection="1">
      <alignment horizontal="center" vertical="center" wrapText="1"/>
      <protection/>
    </xf>
    <xf numFmtId="0" fontId="0" fillId="33" borderId="16" xfId="0" applyFont="1" applyFill="1" applyBorder="1" applyAlignment="1" applyProtection="1">
      <alignment horizontal="left" vertical="top"/>
      <protection/>
    </xf>
    <xf numFmtId="0" fontId="0" fillId="33" borderId="17" xfId="0" applyFill="1" applyBorder="1" applyAlignment="1" applyProtection="1">
      <alignment horizontal="left" vertical="top"/>
      <protection/>
    </xf>
    <xf numFmtId="0" fontId="0" fillId="33" borderId="12" xfId="0" applyFill="1" applyBorder="1" applyAlignment="1" applyProtection="1">
      <alignment horizontal="left" vertical="top"/>
      <protection/>
    </xf>
    <xf numFmtId="0" fontId="0" fillId="33" borderId="23" xfId="0" applyFill="1" applyBorder="1" applyAlignment="1" applyProtection="1">
      <alignment horizontal="center"/>
      <protection/>
    </xf>
    <xf numFmtId="0" fontId="0" fillId="33" borderId="18"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10" xfId="0" applyFill="1" applyBorder="1" applyAlignment="1" applyProtection="1">
      <alignment horizontal="center"/>
      <protection/>
    </xf>
    <xf numFmtId="0" fontId="0" fillId="34" borderId="48"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21" xfId="0" applyFont="1" applyFill="1" applyBorder="1" applyAlignment="1">
      <alignment horizontal="center" vertical="center" wrapText="1"/>
    </xf>
    <xf numFmtId="3" fontId="16" fillId="33" borderId="48" xfId="0" applyNumberFormat="1" applyFont="1" applyFill="1" applyBorder="1" applyAlignment="1" applyProtection="1">
      <alignment vertical="top" wrapText="1"/>
      <protection/>
    </xf>
    <xf numFmtId="3" fontId="16" fillId="33" borderId="13" xfId="0" applyNumberFormat="1" applyFont="1" applyFill="1" applyBorder="1" applyAlignment="1" applyProtection="1">
      <alignment vertical="top" wrapText="1"/>
      <protection/>
    </xf>
    <xf numFmtId="3" fontId="16" fillId="33" borderId="21" xfId="0" applyNumberFormat="1" applyFont="1" applyFill="1" applyBorder="1" applyAlignment="1" applyProtection="1">
      <alignment vertical="top" wrapText="1"/>
      <protection/>
    </xf>
    <xf numFmtId="0" fontId="0" fillId="33" borderId="48"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center" wrapText="1"/>
      <protection/>
    </xf>
    <xf numFmtId="0" fontId="0" fillId="33" borderId="21" xfId="0" applyFont="1" applyFill="1" applyBorder="1" applyAlignment="1" applyProtection="1">
      <alignment horizontal="left" vertical="center" wrapText="1"/>
      <protection/>
    </xf>
    <xf numFmtId="0" fontId="0" fillId="33" borderId="18" xfId="0" applyFont="1" applyFill="1" applyBorder="1" applyAlignment="1">
      <alignment horizontal="center" vertical="top" wrapText="1"/>
    </xf>
    <xf numFmtId="3" fontId="17" fillId="33" borderId="48" xfId="0" applyNumberFormat="1" applyFont="1" applyFill="1" applyBorder="1" applyAlignment="1">
      <alignment vertical="center" wrapText="1"/>
    </xf>
    <xf numFmtId="3" fontId="17" fillId="33" borderId="21" xfId="0" applyNumberFormat="1" applyFont="1" applyFill="1" applyBorder="1" applyAlignment="1">
      <alignment vertical="center" wrapText="1"/>
    </xf>
    <xf numFmtId="0" fontId="0" fillId="33" borderId="24" xfId="0" applyFill="1" applyBorder="1" applyAlignment="1" applyProtection="1">
      <alignment horizontal="center"/>
      <protection/>
    </xf>
    <xf numFmtId="0" fontId="0" fillId="33" borderId="19" xfId="0" applyFill="1" applyBorder="1" applyAlignment="1" applyProtection="1">
      <alignment horizontal="center"/>
      <protection/>
    </xf>
    <xf numFmtId="0" fontId="15" fillId="34" borderId="48" xfId="0" applyFont="1" applyFill="1" applyBorder="1" applyAlignment="1">
      <alignment horizontal="center" vertical="top" wrapText="1"/>
    </xf>
    <xf numFmtId="0" fontId="15" fillId="34" borderId="13" xfId="0" applyFont="1" applyFill="1" applyBorder="1" applyAlignment="1">
      <alignment horizontal="center" vertical="top" wrapText="1"/>
    </xf>
    <xf numFmtId="0" fontId="15" fillId="34" borderId="21" xfId="0" applyFont="1" applyFill="1" applyBorder="1" applyAlignment="1">
      <alignment horizontal="center" vertical="top" wrapText="1"/>
    </xf>
    <xf numFmtId="49" fontId="0" fillId="33" borderId="48" xfId="0" applyNumberFormat="1" applyFont="1" applyFill="1" applyBorder="1" applyAlignment="1" applyProtection="1">
      <alignment horizontal="left" vertical="center" wrapText="1"/>
      <protection/>
    </xf>
    <xf numFmtId="49" fontId="0" fillId="33" borderId="13" xfId="0" applyNumberFormat="1" applyFont="1" applyFill="1" applyBorder="1" applyAlignment="1" applyProtection="1">
      <alignment horizontal="left" vertical="center" wrapText="1"/>
      <protection/>
    </xf>
    <xf numFmtId="49" fontId="0" fillId="33" borderId="21" xfId="0" applyNumberFormat="1" applyFont="1" applyFill="1" applyBorder="1" applyAlignment="1" applyProtection="1">
      <alignment horizontal="left" vertical="center" wrapText="1"/>
      <protection/>
    </xf>
    <xf numFmtId="10" fontId="1" fillId="33" borderId="48" xfId="0" applyNumberFormat="1" applyFont="1" applyFill="1" applyBorder="1" applyAlignment="1" applyProtection="1">
      <alignment horizontal="right"/>
      <protection/>
    </xf>
    <xf numFmtId="10" fontId="1" fillId="33" borderId="21" xfId="0" applyNumberFormat="1" applyFont="1" applyFill="1" applyBorder="1" applyAlignment="1" applyProtection="1">
      <alignment horizontal="right"/>
      <protection/>
    </xf>
    <xf numFmtId="182" fontId="1" fillId="33" borderId="48" xfId="0" applyNumberFormat="1" applyFont="1" applyFill="1" applyBorder="1" applyAlignment="1" applyProtection="1">
      <alignment horizontal="right"/>
      <protection/>
    </xf>
    <xf numFmtId="182" fontId="1" fillId="33" borderId="13" xfId="0" applyNumberFormat="1" applyFont="1" applyFill="1" applyBorder="1" applyAlignment="1" applyProtection="1">
      <alignment horizontal="right"/>
      <protection/>
    </xf>
    <xf numFmtId="182" fontId="1" fillId="33" borderId="21" xfId="0" applyNumberFormat="1" applyFont="1" applyFill="1" applyBorder="1" applyAlignment="1" applyProtection="1">
      <alignment horizontal="right"/>
      <protection/>
    </xf>
    <xf numFmtId="0" fontId="0" fillId="33" borderId="48"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182" fontId="1" fillId="0" borderId="48" xfId="0" applyNumberFormat="1" applyFont="1" applyBorder="1" applyAlignment="1" applyProtection="1">
      <alignment horizontal="right"/>
      <protection locked="0"/>
    </xf>
    <xf numFmtId="182" fontId="1" fillId="0" borderId="13" xfId="0" applyNumberFormat="1" applyFont="1" applyBorder="1" applyAlignment="1" applyProtection="1">
      <alignment horizontal="right"/>
      <protection locked="0"/>
    </xf>
    <xf numFmtId="182" fontId="1" fillId="0" borderId="21" xfId="0" applyNumberFormat="1" applyFont="1" applyBorder="1" applyAlignment="1" applyProtection="1">
      <alignment horizontal="right"/>
      <protection locked="0"/>
    </xf>
    <xf numFmtId="0" fontId="1" fillId="34" borderId="14" xfId="0" applyFont="1" applyFill="1" applyBorder="1" applyAlignment="1" applyProtection="1">
      <alignment horizontal="center" vertical="center"/>
      <protection/>
    </xf>
    <xf numFmtId="0" fontId="1" fillId="34" borderId="20" xfId="0" applyFont="1" applyFill="1" applyBorder="1" applyAlignment="1" applyProtection="1">
      <alignment horizontal="center" vertical="center"/>
      <protection/>
    </xf>
    <xf numFmtId="0" fontId="1" fillId="34" borderId="15" xfId="0" applyFont="1" applyFill="1" applyBorder="1" applyAlignment="1" applyProtection="1">
      <alignment horizontal="center" vertical="center"/>
      <protection/>
    </xf>
    <xf numFmtId="0" fontId="0" fillId="33" borderId="11" xfId="0" applyFont="1" applyFill="1" applyBorder="1" applyAlignment="1" applyProtection="1">
      <alignment horizontal="left" vertical="center"/>
      <protection/>
    </xf>
    <xf numFmtId="0" fontId="0" fillId="33" borderId="17" xfId="0" applyFont="1" applyFill="1" applyBorder="1" applyAlignment="1" applyProtection="1">
      <alignment horizontal="left" vertical="center"/>
      <protection/>
    </xf>
    <xf numFmtId="0" fontId="0" fillId="33" borderId="10" xfId="0" applyFont="1" applyFill="1" applyBorder="1" applyAlignment="1" applyProtection="1">
      <alignment horizontal="left" vertical="center"/>
      <protection/>
    </xf>
    <xf numFmtId="0" fontId="0" fillId="33" borderId="11" xfId="0" applyFont="1" applyFill="1" applyBorder="1" applyAlignment="1" applyProtection="1">
      <alignment horizontal="left" vertical="top"/>
      <protection/>
    </xf>
    <xf numFmtId="0" fontId="0" fillId="33" borderId="10" xfId="0" applyFill="1" applyBorder="1" applyAlignment="1" applyProtection="1">
      <alignment horizontal="left" vertical="top"/>
      <protection/>
    </xf>
    <xf numFmtId="3" fontId="16" fillId="33" borderId="48" xfId="0" applyNumberFormat="1" applyFont="1" applyFill="1" applyBorder="1" applyAlignment="1" applyProtection="1">
      <alignment horizontal="right" vertical="center" wrapText="1"/>
      <protection/>
    </xf>
    <xf numFmtId="3" fontId="16" fillId="33" borderId="21" xfId="0" applyNumberFormat="1" applyFont="1" applyFill="1" applyBorder="1" applyAlignment="1" applyProtection="1">
      <alignment horizontal="right" vertical="center" wrapText="1"/>
      <protection/>
    </xf>
    <xf numFmtId="0" fontId="15" fillId="35" borderId="48" xfId="0" applyFont="1" applyFill="1" applyBorder="1" applyAlignment="1" applyProtection="1">
      <alignment horizontal="left" vertical="center" wrapText="1"/>
      <protection locked="0"/>
    </xf>
    <xf numFmtId="0" fontId="15" fillId="35" borderId="13" xfId="0" applyFont="1" applyFill="1" applyBorder="1" applyAlignment="1" applyProtection="1">
      <alignment horizontal="left" vertical="center" wrapText="1"/>
      <protection locked="0"/>
    </xf>
    <xf numFmtId="0" fontId="15" fillId="35" borderId="21" xfId="0" applyFont="1" applyFill="1" applyBorder="1" applyAlignment="1" applyProtection="1">
      <alignment horizontal="left" vertical="center" wrapText="1"/>
      <protection locked="0"/>
    </xf>
    <xf numFmtId="0" fontId="0" fillId="35" borderId="48" xfId="0" applyFill="1" applyBorder="1" applyAlignment="1" applyProtection="1">
      <alignment horizontal="center" vertical="center" wrapText="1"/>
      <protection locked="0"/>
    </xf>
    <xf numFmtId="0" fontId="0" fillId="35" borderId="21" xfId="0" applyFill="1" applyBorder="1" applyAlignment="1" applyProtection="1">
      <alignment horizontal="center" vertical="center" wrapText="1"/>
      <protection locked="0"/>
    </xf>
    <xf numFmtId="0" fontId="0" fillId="35" borderId="48" xfId="0" applyFont="1" applyFill="1" applyBorder="1" applyAlignment="1" applyProtection="1">
      <alignment horizontal="center" vertical="top" wrapText="1"/>
      <protection locked="0"/>
    </xf>
    <xf numFmtId="0" fontId="0" fillId="35" borderId="13" xfId="0" applyFont="1" applyFill="1" applyBorder="1" applyAlignment="1" applyProtection="1">
      <alignment horizontal="center" vertical="top" wrapText="1"/>
      <protection locked="0"/>
    </xf>
    <xf numFmtId="0" fontId="0" fillId="35" borderId="21" xfId="0" applyFont="1" applyFill="1" applyBorder="1" applyAlignment="1" applyProtection="1">
      <alignment horizontal="center" vertical="top" wrapText="1"/>
      <protection locked="0"/>
    </xf>
    <xf numFmtId="0" fontId="0" fillId="35" borderId="48" xfId="0" applyFont="1" applyFill="1" applyBorder="1" applyAlignment="1" applyProtection="1">
      <alignment horizontal="left" vertical="center" wrapText="1"/>
      <protection locked="0"/>
    </xf>
    <xf numFmtId="0" fontId="0" fillId="35" borderId="13" xfId="0" applyFont="1" applyFill="1" applyBorder="1" applyAlignment="1" applyProtection="1">
      <alignment horizontal="left" vertical="center" wrapText="1"/>
      <protection locked="0"/>
    </xf>
    <xf numFmtId="0" fontId="0" fillId="35" borderId="21" xfId="0" applyFont="1" applyFill="1" applyBorder="1" applyAlignment="1" applyProtection="1">
      <alignment horizontal="left" vertical="center" wrapText="1"/>
      <protection locked="0"/>
    </xf>
    <xf numFmtId="0" fontId="0" fillId="35" borderId="11" xfId="0" applyFont="1" applyFill="1" applyBorder="1" applyAlignment="1" applyProtection="1">
      <alignment horizontal="center" vertical="top" wrapText="1"/>
      <protection locked="0"/>
    </xf>
    <xf numFmtId="0" fontId="0" fillId="35" borderId="17" xfId="0" applyFont="1" applyFill="1" applyBorder="1" applyAlignment="1" applyProtection="1">
      <alignment horizontal="center" vertical="top" wrapText="1"/>
      <protection locked="0"/>
    </xf>
    <xf numFmtId="0" fontId="0" fillId="35" borderId="10" xfId="0" applyFont="1" applyFill="1" applyBorder="1" applyAlignment="1" applyProtection="1">
      <alignment horizontal="center" vertical="top" wrapText="1"/>
      <protection locked="0"/>
    </xf>
    <xf numFmtId="0" fontId="1" fillId="0" borderId="11" xfId="0" applyFont="1" applyFill="1" applyBorder="1" applyAlignment="1" applyProtection="1">
      <alignment vertical="top" wrapText="1"/>
      <protection locked="0"/>
    </xf>
    <xf numFmtId="0" fontId="1" fillId="0" borderId="17" xfId="0" applyFont="1" applyFill="1" applyBorder="1" applyAlignment="1" applyProtection="1">
      <alignment vertical="top" wrapText="1"/>
      <protection locked="0"/>
    </xf>
    <xf numFmtId="0" fontId="1" fillId="0" borderId="10" xfId="0" applyFont="1" applyFill="1" applyBorder="1" applyAlignment="1" applyProtection="1">
      <alignment vertical="top" wrapText="1"/>
      <protection locked="0"/>
    </xf>
    <xf numFmtId="0" fontId="1" fillId="0" borderId="16"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1" fillId="0" borderId="20" xfId="0" applyFont="1" applyFill="1" applyBorder="1" applyAlignment="1" applyProtection="1">
      <alignment vertical="top" wrapText="1"/>
      <protection locked="0"/>
    </xf>
    <xf numFmtId="0" fontId="1" fillId="0" borderId="15" xfId="0" applyFont="1" applyFill="1" applyBorder="1" applyAlignment="1" applyProtection="1">
      <alignment vertical="top" wrapText="1"/>
      <protection locked="0"/>
    </xf>
    <xf numFmtId="0" fontId="1" fillId="0" borderId="11"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0" fillId="35" borderId="11" xfId="0"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top" wrapText="1"/>
      <protection locked="0"/>
    </xf>
    <xf numFmtId="0" fontId="0" fillId="35" borderId="11" xfId="0" applyFont="1" applyFill="1" applyBorder="1" applyAlignment="1" applyProtection="1">
      <alignment horizontal="left" vertical="center" wrapText="1"/>
      <protection locked="0"/>
    </xf>
    <xf numFmtId="0" fontId="0" fillId="35" borderId="17" xfId="0" applyFont="1" applyFill="1" applyBorder="1" applyAlignment="1" applyProtection="1">
      <alignment horizontal="left" vertical="center" wrapText="1"/>
      <protection locked="0"/>
    </xf>
    <xf numFmtId="0" fontId="0" fillId="35" borderId="10" xfId="0" applyFont="1" applyFill="1" applyBorder="1" applyAlignment="1" applyProtection="1">
      <alignment horizontal="left" vertical="center" wrapText="1"/>
      <protection locked="0"/>
    </xf>
    <xf numFmtId="0" fontId="22" fillId="0" borderId="18"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33" borderId="10" xfId="0" applyFont="1" applyFill="1" applyBorder="1" applyAlignment="1">
      <alignment horizontal="left" vertical="center"/>
    </xf>
    <xf numFmtId="0" fontId="14" fillId="33" borderId="24" xfId="0" applyFont="1" applyFill="1" applyBorder="1" applyAlignment="1">
      <alignment horizontal="left" vertical="center"/>
    </xf>
    <xf numFmtId="0" fontId="14" fillId="33" borderId="21" xfId="0" applyFont="1" applyFill="1" applyBorder="1" applyAlignment="1">
      <alignment horizontal="left" vertical="center"/>
    </xf>
    <xf numFmtId="0" fontId="14" fillId="33" borderId="18" xfId="0" applyFont="1" applyFill="1" applyBorder="1" applyAlignment="1">
      <alignment horizontal="left" vertical="center"/>
    </xf>
    <xf numFmtId="0" fontId="0" fillId="33" borderId="24" xfId="0" applyFill="1" applyBorder="1" applyAlignment="1" applyProtection="1">
      <alignment horizontal="center" vertical="center" wrapText="1"/>
      <protection/>
    </xf>
    <xf numFmtId="0" fontId="1" fillId="0" borderId="18" xfId="0" applyFont="1" applyBorder="1" applyAlignment="1" applyProtection="1">
      <alignment horizontal="center" vertical="center"/>
      <protection locked="0"/>
    </xf>
    <xf numFmtId="178" fontId="1" fillId="0" borderId="18" xfId="0" applyNumberFormat="1" applyFont="1" applyBorder="1" applyAlignment="1" applyProtection="1">
      <alignment horizontal="center" vertical="center"/>
      <protection locked="0"/>
    </xf>
    <xf numFmtId="0" fontId="1" fillId="33" borderId="13" xfId="0" applyFont="1" applyFill="1" applyBorder="1" applyAlignment="1" applyProtection="1">
      <alignment horizontal="center" vertical="center"/>
      <protection/>
    </xf>
    <xf numFmtId="0" fontId="1" fillId="0" borderId="48"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34" borderId="11" xfId="0" applyFont="1" applyFill="1" applyBorder="1" applyAlignment="1" applyProtection="1">
      <alignment horizontal="center" vertical="center"/>
      <protection/>
    </xf>
    <xf numFmtId="0" fontId="1" fillId="34" borderId="17" xfId="0" applyFont="1" applyFill="1" applyBorder="1" applyAlignment="1" applyProtection="1">
      <alignment horizontal="center" vertical="center"/>
      <protection/>
    </xf>
    <xf numFmtId="0" fontId="1" fillId="34" borderId="0" xfId="0" applyFont="1" applyFill="1" applyBorder="1" applyAlignment="1" applyProtection="1">
      <alignment horizontal="center" vertical="center"/>
      <protection/>
    </xf>
    <xf numFmtId="0" fontId="1" fillId="34" borderId="10" xfId="0"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5" xfId="0" applyFill="1" applyBorder="1" applyAlignment="1" applyProtection="1">
      <alignment horizontal="center"/>
      <protection/>
    </xf>
    <xf numFmtId="0" fontId="1" fillId="34" borderId="48" xfId="0" applyFont="1" applyFill="1" applyBorder="1" applyAlignment="1" applyProtection="1">
      <alignment horizontal="center" vertical="center"/>
      <protection/>
    </xf>
    <xf numFmtId="0" fontId="0" fillId="34" borderId="13" xfId="0" applyFill="1" applyBorder="1" applyAlignment="1" applyProtection="1">
      <alignment horizontal="center" vertical="center"/>
      <protection/>
    </xf>
    <xf numFmtId="0" fontId="0" fillId="34" borderId="21" xfId="0" applyFill="1" applyBorder="1" applyAlignment="1" applyProtection="1">
      <alignment horizontal="center" vertical="center"/>
      <protection/>
    </xf>
    <xf numFmtId="0" fontId="1" fillId="33" borderId="48" xfId="0" applyFont="1" applyFill="1" applyBorder="1" applyAlignment="1" applyProtection="1">
      <alignment vertical="top" wrapText="1"/>
      <protection/>
    </xf>
    <xf numFmtId="0" fontId="1" fillId="33" borderId="13" xfId="0" applyFont="1" applyFill="1" applyBorder="1" applyAlignment="1" applyProtection="1">
      <alignment vertical="top" wrapText="1"/>
      <protection/>
    </xf>
    <xf numFmtId="0" fontId="1" fillId="35" borderId="48" xfId="0" applyFont="1" applyFill="1" applyBorder="1" applyAlignment="1" applyProtection="1">
      <alignment horizontal="left" vertical="top" wrapText="1"/>
      <protection locked="0"/>
    </xf>
    <xf numFmtId="0" fontId="1" fillId="35" borderId="13" xfId="0" applyFont="1" applyFill="1" applyBorder="1" applyAlignment="1" applyProtection="1">
      <alignment horizontal="left" vertical="top" wrapText="1"/>
      <protection locked="0"/>
    </xf>
    <xf numFmtId="0" fontId="1" fillId="35" borderId="21" xfId="0" applyFont="1" applyFill="1" applyBorder="1" applyAlignment="1" applyProtection="1">
      <alignment horizontal="left" vertical="top" wrapText="1"/>
      <protection locked="0"/>
    </xf>
    <xf numFmtId="0" fontId="1" fillId="33" borderId="48" xfId="0" applyFont="1" applyFill="1" applyBorder="1" applyAlignment="1" applyProtection="1">
      <alignment horizontal="left" vertical="top" wrapText="1"/>
      <protection hidden="1"/>
    </xf>
    <xf numFmtId="0" fontId="1" fillId="33" borderId="13" xfId="0" applyFont="1" applyFill="1" applyBorder="1" applyAlignment="1" applyProtection="1">
      <alignment horizontal="left" vertical="top" wrapText="1"/>
      <protection hidden="1"/>
    </xf>
    <xf numFmtId="0" fontId="1" fillId="33" borderId="21" xfId="0" applyFont="1" applyFill="1" applyBorder="1" applyAlignment="1" applyProtection="1">
      <alignment horizontal="left" vertical="top" wrapText="1"/>
      <protection hidden="1"/>
    </xf>
    <xf numFmtId="0" fontId="1" fillId="33" borderId="48" xfId="0" applyFont="1" applyFill="1" applyBorder="1" applyAlignment="1" applyProtection="1">
      <alignment horizontal="left" vertical="top" wrapText="1"/>
      <protection/>
    </xf>
    <xf numFmtId="0" fontId="1" fillId="33" borderId="13" xfId="0" applyFont="1" applyFill="1" applyBorder="1" applyAlignment="1" applyProtection="1">
      <alignment horizontal="left" vertical="top" wrapText="1"/>
      <protection/>
    </xf>
    <xf numFmtId="0" fontId="0" fillId="33" borderId="18" xfId="0" applyFont="1" applyFill="1" applyBorder="1" applyAlignment="1" applyProtection="1">
      <alignment horizontal="center" vertical="center" wrapText="1"/>
      <protection/>
    </xf>
    <xf numFmtId="0" fontId="1" fillId="33" borderId="11" xfId="0" applyFont="1" applyFill="1" applyBorder="1" applyAlignment="1" applyProtection="1">
      <alignment horizontal="left" vertical="top" wrapText="1"/>
      <protection hidden="1"/>
    </xf>
    <xf numFmtId="0" fontId="1" fillId="33" borderId="17" xfId="0" applyFont="1" applyFill="1" applyBorder="1" applyAlignment="1" applyProtection="1">
      <alignment horizontal="left" vertical="top" wrapText="1"/>
      <protection hidden="1"/>
    </xf>
    <xf numFmtId="0" fontId="0" fillId="33" borderId="13" xfId="0" applyFont="1" applyFill="1" applyBorder="1" applyAlignment="1" applyProtection="1">
      <alignment horizontal="left" vertical="center"/>
      <protection/>
    </xf>
    <xf numFmtId="0" fontId="0" fillId="33" borderId="21" xfId="0" applyFont="1" applyFill="1" applyBorder="1" applyAlignment="1" applyProtection="1">
      <alignment horizontal="left" vertical="center"/>
      <protection/>
    </xf>
    <xf numFmtId="0" fontId="0" fillId="34" borderId="48" xfId="0" applyFont="1" applyFill="1" applyBorder="1" applyAlignment="1" applyProtection="1">
      <alignment horizontal="left" vertical="top"/>
      <protection/>
    </xf>
    <xf numFmtId="0" fontId="0" fillId="34" borderId="13" xfId="0" applyFont="1" applyFill="1" applyBorder="1" applyAlignment="1" applyProtection="1">
      <alignment horizontal="left" vertical="top"/>
      <protection/>
    </xf>
    <xf numFmtId="0" fontId="0" fillId="34" borderId="21" xfId="0" applyFont="1" applyFill="1" applyBorder="1" applyAlignment="1" applyProtection="1">
      <alignment horizontal="left" vertical="top"/>
      <protection/>
    </xf>
    <xf numFmtId="0" fontId="14" fillId="33" borderId="48" xfId="0" applyFont="1" applyFill="1" applyBorder="1" applyAlignment="1">
      <alignment horizontal="left" vertical="center"/>
    </xf>
    <xf numFmtId="0" fontId="14" fillId="33" borderId="13" xfId="0" applyFont="1" applyFill="1" applyBorder="1" applyAlignment="1">
      <alignment horizontal="left" vertical="center"/>
    </xf>
    <xf numFmtId="0" fontId="7" fillId="33" borderId="11" xfId="0" applyFont="1" applyFill="1" applyBorder="1" applyAlignment="1">
      <alignment horizontal="center" vertical="top" wrapText="1"/>
    </xf>
    <xf numFmtId="0" fontId="7" fillId="33" borderId="17" xfId="0" applyFont="1" applyFill="1" applyBorder="1" applyAlignment="1">
      <alignment horizontal="center" vertical="top" wrapText="1"/>
    </xf>
    <xf numFmtId="0" fontId="7" fillId="33" borderId="10" xfId="0" applyFont="1" applyFill="1" applyBorder="1" applyAlignment="1">
      <alignment horizontal="center" vertical="top" wrapText="1"/>
    </xf>
    <xf numFmtId="0" fontId="7" fillId="33" borderId="16" xfId="0" applyFont="1" applyFill="1" applyBorder="1" applyAlignment="1">
      <alignment horizontal="center" vertical="top" wrapText="1"/>
    </xf>
    <xf numFmtId="0" fontId="7" fillId="33" borderId="0" xfId="0" applyFont="1" applyFill="1" applyBorder="1" applyAlignment="1">
      <alignment horizontal="center" vertical="top" wrapText="1"/>
    </xf>
    <xf numFmtId="0" fontId="7" fillId="33" borderId="12" xfId="0" applyFont="1" applyFill="1" applyBorder="1" applyAlignment="1">
      <alignment horizontal="center" vertical="top" wrapText="1"/>
    </xf>
    <xf numFmtId="0" fontId="7" fillId="33" borderId="18" xfId="0" applyFont="1" applyFill="1" applyBorder="1" applyAlignment="1">
      <alignment horizontal="center" vertical="center" wrapText="1"/>
    </xf>
    <xf numFmtId="0" fontId="0" fillId="33" borderId="48" xfId="0"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0" fillId="33" borderId="24" xfId="0" applyFont="1" applyFill="1" applyBorder="1" applyAlignment="1" applyProtection="1">
      <alignment horizontal="center" vertical="center"/>
      <protection/>
    </xf>
    <xf numFmtId="0" fontId="0" fillId="33" borderId="23" xfId="0" applyFont="1" applyFill="1" applyBorder="1" applyAlignment="1" applyProtection="1">
      <alignment horizontal="center" vertical="center"/>
      <protection/>
    </xf>
    <xf numFmtId="0" fontId="0" fillId="33" borderId="48" xfId="0"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0" fontId="0" fillId="33" borderId="13" xfId="0" applyFill="1" applyBorder="1" applyAlignment="1" applyProtection="1">
      <alignment horizontal="left" vertical="center"/>
      <protection/>
    </xf>
    <xf numFmtId="0" fontId="0" fillId="33" borderId="10" xfId="0" applyFill="1" applyBorder="1" applyAlignment="1" applyProtection="1">
      <alignment horizontal="left" vertical="center"/>
      <protection/>
    </xf>
    <xf numFmtId="0" fontId="1" fillId="0" borderId="0" xfId="0" applyFont="1" applyBorder="1" applyAlignment="1" applyProtection="1">
      <alignment horizontal="left" vertical="top" wrapText="1"/>
      <protection locked="0"/>
    </xf>
    <xf numFmtId="0" fontId="16" fillId="33" borderId="0" xfId="0" applyFont="1" applyFill="1" applyBorder="1" applyAlignment="1">
      <alignment horizontal="center" wrapText="1"/>
    </xf>
    <xf numFmtId="0" fontId="16" fillId="33" borderId="12" xfId="0" applyFont="1" applyFill="1" applyBorder="1" applyAlignment="1">
      <alignment horizontal="center" wrapText="1"/>
    </xf>
    <xf numFmtId="0" fontId="0" fillId="33" borderId="48" xfId="0" applyFont="1" applyFill="1" applyBorder="1" applyAlignment="1" applyProtection="1">
      <alignment horizontal="left" vertical="center"/>
      <protection/>
    </xf>
    <xf numFmtId="0" fontId="13" fillId="33" borderId="11" xfId="0" applyFont="1" applyFill="1" applyBorder="1" applyAlignment="1">
      <alignment horizontal="center" vertical="center" wrapText="1"/>
    </xf>
    <xf numFmtId="0" fontId="13" fillId="33" borderId="10" xfId="0" applyFont="1" applyFill="1" applyBorder="1" applyAlignment="1">
      <alignment horizontal="center" vertical="center" wrapText="1"/>
    </xf>
    <xf numFmtId="10" fontId="1" fillId="33" borderId="24" xfId="0" applyNumberFormat="1" applyFont="1" applyFill="1" applyBorder="1" applyAlignment="1" applyProtection="1">
      <alignment horizontal="right"/>
      <protection/>
    </xf>
    <xf numFmtId="3" fontId="17" fillId="35" borderId="13" xfId="0" applyNumberFormat="1" applyFont="1" applyFill="1" applyBorder="1" applyAlignment="1" applyProtection="1">
      <alignment vertical="center" wrapText="1"/>
      <protection locked="0"/>
    </xf>
    <xf numFmtId="0" fontId="13" fillId="33" borderId="23" xfId="0" applyFont="1" applyFill="1" applyBorder="1" applyAlignment="1">
      <alignment horizontal="center" wrapText="1"/>
    </xf>
    <xf numFmtId="0" fontId="13" fillId="33" borderId="18" xfId="0" applyFont="1" applyFill="1" applyBorder="1" applyAlignment="1">
      <alignment horizontal="center" wrapText="1"/>
    </xf>
    <xf numFmtId="3" fontId="17" fillId="33" borderId="18" xfId="0" applyNumberFormat="1" applyFont="1" applyFill="1" applyBorder="1" applyAlignment="1">
      <alignment vertical="center" wrapText="1"/>
    </xf>
    <xf numFmtId="3" fontId="17" fillId="33" borderId="24" xfId="0" applyNumberFormat="1" applyFont="1" applyFill="1" applyBorder="1" applyAlignment="1">
      <alignment vertical="center" wrapText="1"/>
    </xf>
    <xf numFmtId="0" fontId="1" fillId="0" borderId="11" xfId="0" applyNumberFormat="1" applyFont="1" applyBorder="1" applyAlignment="1" applyProtection="1">
      <alignment horizontal="left" vertical="top" wrapText="1"/>
      <protection locked="0"/>
    </xf>
    <xf numFmtId="0" fontId="1" fillId="0" borderId="17" xfId="0" applyNumberFormat="1" applyFont="1" applyBorder="1" applyAlignment="1" applyProtection="1">
      <alignment horizontal="left" vertical="top" wrapText="1"/>
      <protection locked="0"/>
    </xf>
    <xf numFmtId="0" fontId="1" fillId="0" borderId="10" xfId="0" applyNumberFormat="1" applyFont="1" applyBorder="1" applyAlignment="1" applyProtection="1">
      <alignment horizontal="left" vertical="top" wrapText="1"/>
      <protection locked="0"/>
    </xf>
    <xf numFmtId="0" fontId="1" fillId="0" borderId="16"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vertical="top" wrapText="1"/>
      <protection locked="0"/>
    </xf>
    <xf numFmtId="0" fontId="1" fillId="0" borderId="12" xfId="0" applyNumberFormat="1" applyFont="1" applyBorder="1" applyAlignment="1" applyProtection="1">
      <alignment horizontal="left" vertical="top" wrapText="1"/>
      <protection locked="0"/>
    </xf>
    <xf numFmtId="0" fontId="1" fillId="0" borderId="14" xfId="0" applyNumberFormat="1" applyFont="1" applyBorder="1" applyAlignment="1" applyProtection="1">
      <alignment horizontal="left" vertical="top" wrapText="1"/>
      <protection locked="0"/>
    </xf>
    <xf numFmtId="0" fontId="1" fillId="0" borderId="20" xfId="0" applyNumberFormat="1" applyFont="1" applyBorder="1" applyAlignment="1" applyProtection="1">
      <alignment horizontal="left" vertical="top" wrapText="1"/>
      <protection locked="0"/>
    </xf>
    <xf numFmtId="0" fontId="1" fillId="0" borderId="15" xfId="0" applyNumberFormat="1" applyFont="1" applyBorder="1" applyAlignment="1" applyProtection="1">
      <alignment horizontal="left" vertical="top" wrapText="1"/>
      <protection locked="0"/>
    </xf>
    <xf numFmtId="0" fontId="1" fillId="35" borderId="17" xfId="0" applyFont="1" applyFill="1" applyBorder="1" applyAlignment="1" applyProtection="1">
      <alignment vertical="center" wrapText="1"/>
      <protection locked="0"/>
    </xf>
    <xf numFmtId="0" fontId="1" fillId="35" borderId="10" xfId="0" applyFont="1" applyFill="1" applyBorder="1" applyAlignment="1" applyProtection="1">
      <alignment vertical="center" wrapText="1"/>
      <protection locked="0"/>
    </xf>
    <xf numFmtId="0" fontId="1" fillId="35" borderId="0" xfId="0" applyFont="1" applyFill="1" applyBorder="1" applyAlignment="1" applyProtection="1">
      <alignment vertical="center" wrapText="1"/>
      <protection locked="0"/>
    </xf>
    <xf numFmtId="0" fontId="1" fillId="35" borderId="12" xfId="0" applyFont="1" applyFill="1" applyBorder="1" applyAlignment="1" applyProtection="1">
      <alignment vertical="center" wrapText="1"/>
      <protection locked="0"/>
    </xf>
    <xf numFmtId="0" fontId="1" fillId="35" borderId="20" xfId="0" applyFont="1" applyFill="1" applyBorder="1" applyAlignment="1" applyProtection="1">
      <alignment vertical="center" wrapText="1"/>
      <protection locked="0"/>
    </xf>
    <xf numFmtId="0" fontId="1" fillId="35" borderId="15" xfId="0" applyFont="1" applyFill="1" applyBorder="1" applyAlignment="1" applyProtection="1">
      <alignment vertical="center" wrapText="1"/>
      <protection locked="0"/>
    </xf>
    <xf numFmtId="1" fontId="1" fillId="0" borderId="48" xfId="0" applyNumberFormat="1" applyFont="1" applyBorder="1" applyAlignment="1" applyProtection="1">
      <alignment horizontal="right" vertical="center" wrapText="1"/>
      <protection locked="0"/>
    </xf>
    <xf numFmtId="1" fontId="1" fillId="0" borderId="21" xfId="0" applyNumberFormat="1" applyFont="1" applyBorder="1" applyAlignment="1" applyProtection="1">
      <alignment horizontal="right" vertical="center" wrapText="1"/>
      <protection locked="0"/>
    </xf>
    <xf numFmtId="0" fontId="1" fillId="0" borderId="48"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0" fillId="33" borderId="48" xfId="0" applyFill="1" applyBorder="1" applyAlignment="1" applyProtection="1">
      <alignment horizontal="right" vertical="center"/>
      <protection/>
    </xf>
    <xf numFmtId="0" fontId="0" fillId="33" borderId="13" xfId="0" applyFill="1" applyBorder="1" applyAlignment="1" applyProtection="1">
      <alignment horizontal="right" vertical="center"/>
      <protection/>
    </xf>
    <xf numFmtId="0" fontId="0" fillId="33" borderId="21" xfId="0" applyFill="1" applyBorder="1" applyAlignment="1" applyProtection="1">
      <alignment horizontal="right" vertical="center"/>
      <protection/>
    </xf>
    <xf numFmtId="0" fontId="0" fillId="33" borderId="11" xfId="0" applyFont="1" applyFill="1" applyBorder="1" applyAlignment="1" applyProtection="1">
      <alignment horizontal="left" vertical="top" wrapText="1"/>
      <protection/>
    </xf>
    <xf numFmtId="0" fontId="0" fillId="33" borderId="17" xfId="0" applyFont="1"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3" fillId="0" borderId="48" xfId="44" applyFont="1" applyFill="1" applyBorder="1" applyAlignment="1" applyProtection="1">
      <alignment horizontal="center" vertical="center"/>
      <protection locked="0"/>
    </xf>
    <xf numFmtId="0" fontId="3" fillId="0" borderId="13" xfId="44" applyFont="1" applyFill="1" applyBorder="1" applyAlignment="1" applyProtection="1">
      <alignment horizontal="center" vertical="center"/>
      <protection locked="0"/>
    </xf>
    <xf numFmtId="0" fontId="0" fillId="33" borderId="13" xfId="0" applyFill="1" applyBorder="1" applyAlignment="1" applyProtection="1">
      <alignment horizontal="left" vertical="top" wrapText="1"/>
      <protection/>
    </xf>
    <xf numFmtId="0" fontId="0" fillId="33" borderId="10" xfId="0" applyFill="1" applyBorder="1" applyAlignment="1" applyProtection="1">
      <alignment horizontal="left" vertical="top" wrapText="1"/>
      <protection/>
    </xf>
    <xf numFmtId="11" fontId="1" fillId="33" borderId="13" xfId="0" applyNumberFormat="1" applyFont="1" applyFill="1" applyBorder="1" applyAlignment="1" applyProtection="1">
      <alignment vertical="center"/>
      <protection locked="0"/>
    </xf>
    <xf numFmtId="0" fontId="1" fillId="33" borderId="13" xfId="0" applyFont="1" applyFill="1" applyBorder="1" applyAlignment="1" applyProtection="1">
      <alignment vertical="center"/>
      <protection locked="0"/>
    </xf>
    <xf numFmtId="0" fontId="1" fillId="33" borderId="48" xfId="0" applyFont="1" applyFill="1" applyBorder="1" applyAlignment="1" applyProtection="1">
      <alignment horizontal="right" vertical="center"/>
      <protection/>
    </xf>
    <xf numFmtId="0" fontId="1" fillId="33" borderId="13" xfId="0" applyFont="1" applyFill="1" applyBorder="1" applyAlignment="1" applyProtection="1">
      <alignment horizontal="right" vertical="center"/>
      <protection/>
    </xf>
    <xf numFmtId="0" fontId="15" fillId="34" borderId="11" xfId="0" applyFont="1" applyFill="1" applyBorder="1" applyAlignment="1">
      <alignment horizontal="center" vertical="center" wrapText="1"/>
    </xf>
    <xf numFmtId="0" fontId="15" fillId="34" borderId="17"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5" fillId="34" borderId="14"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15" xfId="0" applyFont="1" applyFill="1" applyBorder="1" applyAlignment="1">
      <alignment horizontal="center" vertical="center" wrapText="1"/>
    </xf>
    <xf numFmtId="0" fontId="0" fillId="35" borderId="18" xfId="0" applyFont="1" applyFill="1" applyBorder="1" applyAlignment="1" applyProtection="1">
      <alignment horizontal="left" vertical="top" wrapText="1"/>
      <protection/>
    </xf>
    <xf numFmtId="0" fontId="0" fillId="34" borderId="14" xfId="0" applyFill="1" applyBorder="1" applyAlignment="1" applyProtection="1">
      <alignment horizontal="center"/>
      <protection/>
    </xf>
    <xf numFmtId="0" fontId="0" fillId="34" borderId="13" xfId="0" applyFill="1" applyBorder="1" applyAlignment="1" applyProtection="1">
      <alignment horizontal="center"/>
      <protection/>
    </xf>
    <xf numFmtId="0" fontId="0" fillId="34" borderId="15" xfId="0" applyFill="1" applyBorder="1" applyAlignment="1" applyProtection="1">
      <alignment horizontal="center"/>
      <protection/>
    </xf>
    <xf numFmtId="0" fontId="15" fillId="34" borderId="48" xfId="0" applyFont="1" applyFill="1" applyBorder="1" applyAlignment="1" applyProtection="1">
      <alignment horizontal="left" vertical="center" wrapText="1"/>
      <protection/>
    </xf>
    <xf numFmtId="0" fontId="15" fillId="34" borderId="13" xfId="0" applyFont="1" applyFill="1" applyBorder="1" applyAlignment="1" applyProtection="1">
      <alignment horizontal="left" vertical="center" wrapText="1"/>
      <protection/>
    </xf>
    <xf numFmtId="0" fontId="15" fillId="34" borderId="21" xfId="0" applyFont="1" applyFill="1" applyBorder="1" applyAlignment="1" applyProtection="1">
      <alignment horizontal="left" vertical="center" wrapText="1"/>
      <protection/>
    </xf>
    <xf numFmtId="49" fontId="0" fillId="33" borderId="24" xfId="0" applyNumberFormat="1" applyFont="1" applyFill="1" applyBorder="1" applyAlignment="1" applyProtection="1">
      <alignment horizontal="left" vertical="center" wrapText="1"/>
      <protection/>
    </xf>
    <xf numFmtId="0" fontId="0" fillId="33" borderId="17" xfId="0" applyFill="1" applyBorder="1" applyAlignment="1" applyProtection="1">
      <alignment horizontal="left" vertical="center"/>
      <protection/>
    </xf>
    <xf numFmtId="182" fontId="1" fillId="33" borderId="24" xfId="0" applyNumberFormat="1" applyFont="1" applyFill="1" applyBorder="1" applyAlignment="1" applyProtection="1">
      <alignment horizontal="right"/>
      <protection/>
    </xf>
    <xf numFmtId="0" fontId="13" fillId="33" borderId="23" xfId="0" applyFont="1" applyFill="1" applyBorder="1" applyAlignment="1">
      <alignment horizontal="center" vertical="center" wrapText="1"/>
    </xf>
    <xf numFmtId="10" fontId="0" fillId="33" borderId="16" xfId="0" applyNumberFormat="1" applyFill="1" applyBorder="1" applyAlignment="1" applyProtection="1">
      <alignment horizontal="center"/>
      <protection/>
    </xf>
    <xf numFmtId="10" fontId="0" fillId="33" borderId="12" xfId="0" applyNumberFormat="1" applyFill="1" applyBorder="1" applyAlignment="1" applyProtection="1">
      <alignment horizontal="center"/>
      <protection/>
    </xf>
    <xf numFmtId="10" fontId="1" fillId="33" borderId="18" xfId="0" applyNumberFormat="1" applyFont="1" applyFill="1" applyBorder="1" applyAlignment="1" applyProtection="1">
      <alignment horizontal="right" vertical="center"/>
      <protection/>
    </xf>
    <xf numFmtId="0" fontId="1" fillId="0" borderId="48" xfId="0" applyFont="1" applyBorder="1" applyAlignment="1" applyProtection="1">
      <alignment horizontal="right" vertical="center" wrapText="1"/>
      <protection locked="0"/>
    </xf>
    <xf numFmtId="0" fontId="1" fillId="0" borderId="13" xfId="0" applyFont="1" applyBorder="1" applyAlignment="1" applyProtection="1">
      <alignment horizontal="right" vertical="center" wrapText="1"/>
      <protection locked="0"/>
    </xf>
    <xf numFmtId="0" fontId="1" fillId="0" borderId="21" xfId="0" applyFont="1" applyBorder="1" applyAlignment="1" applyProtection="1">
      <alignment horizontal="right" vertical="center" wrapText="1"/>
      <protection locked="0"/>
    </xf>
    <xf numFmtId="0" fontId="0" fillId="33" borderId="11" xfId="0" applyFont="1" applyFill="1" applyBorder="1" applyAlignment="1" applyProtection="1">
      <alignment horizontal="left" vertical="center" wrapText="1"/>
      <protection/>
    </xf>
    <xf numFmtId="0" fontId="0" fillId="33" borderId="17" xfId="0" applyFill="1" applyBorder="1" applyAlignment="1" applyProtection="1">
      <alignment horizontal="left" vertical="center" wrapText="1"/>
      <protection/>
    </xf>
    <xf numFmtId="0" fontId="0" fillId="33" borderId="10" xfId="0" applyFill="1" applyBorder="1" applyAlignment="1" applyProtection="1">
      <alignment horizontal="left" vertical="center" wrapText="1"/>
      <protection/>
    </xf>
    <xf numFmtId="0" fontId="1" fillId="0" borderId="17"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48"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0" fillId="34" borderId="11" xfId="0" applyFill="1" applyBorder="1" applyAlignment="1" applyProtection="1">
      <alignment horizontal="center"/>
      <protection/>
    </xf>
    <xf numFmtId="0" fontId="0" fillId="34" borderId="17" xfId="0" applyFill="1" applyBorder="1" applyAlignment="1" applyProtection="1">
      <alignment horizontal="center"/>
      <protection/>
    </xf>
    <xf numFmtId="0" fontId="0" fillId="34" borderId="10" xfId="0"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13" xfId="0" applyFill="1" applyBorder="1" applyAlignment="1" applyProtection="1">
      <alignment horizontal="center"/>
      <protection/>
    </xf>
    <xf numFmtId="0" fontId="1" fillId="35" borderId="48" xfId="0" applyNumberFormat="1" applyFont="1" applyFill="1" applyBorder="1" applyAlignment="1" applyProtection="1">
      <alignment horizontal="left" vertical="center" wrapText="1"/>
      <protection locked="0"/>
    </xf>
    <xf numFmtId="0" fontId="1" fillId="35" borderId="13" xfId="0" applyNumberFormat="1" applyFont="1" applyFill="1" applyBorder="1" applyAlignment="1" applyProtection="1">
      <alignment horizontal="left" vertical="center" wrapText="1"/>
      <protection locked="0"/>
    </xf>
    <xf numFmtId="0" fontId="1" fillId="35" borderId="21" xfId="0" applyNumberFormat="1" applyFont="1" applyFill="1" applyBorder="1" applyAlignment="1" applyProtection="1">
      <alignment horizontal="left" vertical="center" wrapText="1"/>
      <protection locked="0"/>
    </xf>
    <xf numFmtId="0" fontId="1" fillId="34" borderId="13" xfId="0" applyFont="1" applyFill="1" applyBorder="1" applyAlignment="1" applyProtection="1">
      <alignment horizontal="center" vertical="center"/>
      <protection/>
    </xf>
    <xf numFmtId="0" fontId="1" fillId="34" borderId="21" xfId="0" applyFont="1" applyFill="1" applyBorder="1" applyAlignment="1" applyProtection="1">
      <alignment horizontal="center" vertical="center"/>
      <protection/>
    </xf>
    <xf numFmtId="0" fontId="1" fillId="0" borderId="48"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0" fontId="15" fillId="34" borderId="48"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15" fillId="34" borderId="21" xfId="0" applyFont="1" applyFill="1" applyBorder="1" applyAlignment="1">
      <alignment horizontal="center" vertical="center" wrapText="1"/>
    </xf>
    <xf numFmtId="49" fontId="1" fillId="35" borderId="48" xfId="0" applyNumberFormat="1" applyFont="1" applyFill="1" applyBorder="1" applyAlignment="1" applyProtection="1">
      <alignment horizontal="center" vertical="center" wrapText="1"/>
      <protection/>
    </xf>
    <xf numFmtId="49" fontId="1" fillId="35" borderId="13" xfId="0" applyNumberFormat="1" applyFont="1" applyFill="1" applyBorder="1" applyAlignment="1" applyProtection="1">
      <alignment horizontal="center" vertical="center" wrapText="1"/>
      <protection/>
    </xf>
    <xf numFmtId="49" fontId="1" fillId="35" borderId="17" xfId="0" applyNumberFormat="1" applyFont="1" applyFill="1" applyBorder="1" applyAlignment="1" applyProtection="1">
      <alignment horizontal="center" vertical="center" wrapText="1"/>
      <protection/>
    </xf>
    <xf numFmtId="49" fontId="1" fillId="35" borderId="21" xfId="0" applyNumberFormat="1" applyFont="1" applyFill="1" applyBorder="1" applyAlignment="1" applyProtection="1">
      <alignment horizontal="center" vertical="center" wrapText="1"/>
      <protection/>
    </xf>
    <xf numFmtId="0" fontId="0" fillId="33" borderId="48" xfId="0" applyFont="1" applyFill="1" applyBorder="1" applyAlignment="1" applyProtection="1">
      <alignment horizontal="left"/>
      <protection/>
    </xf>
    <xf numFmtId="0" fontId="0" fillId="33" borderId="13" xfId="0" applyFont="1" applyFill="1" applyBorder="1" applyAlignment="1" applyProtection="1">
      <alignment horizontal="left"/>
      <protection/>
    </xf>
    <xf numFmtId="0" fontId="0" fillId="33" borderId="21" xfId="0" applyFont="1" applyFill="1" applyBorder="1" applyAlignment="1" applyProtection="1">
      <alignment horizontal="left"/>
      <protection/>
    </xf>
    <xf numFmtId="0" fontId="3" fillId="0" borderId="48" xfId="44" applyFont="1" applyBorder="1" applyAlignment="1" applyProtection="1">
      <alignment horizontal="center" vertical="center" wrapText="1"/>
      <protection locked="0"/>
    </xf>
    <xf numFmtId="0" fontId="3" fillId="0" borderId="13" xfId="44"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0" fillId="33" borderId="48" xfId="0" applyFont="1" applyFill="1" applyBorder="1" applyAlignment="1">
      <alignment horizontal="right" vertical="top" wrapText="1"/>
    </xf>
    <xf numFmtId="0" fontId="0" fillId="33" borderId="13" xfId="0" applyFont="1" applyFill="1" applyBorder="1" applyAlignment="1">
      <alignment horizontal="right" vertical="top" wrapText="1"/>
    </xf>
    <xf numFmtId="0" fontId="0" fillId="33" borderId="21" xfId="0" applyFont="1" applyFill="1" applyBorder="1" applyAlignment="1">
      <alignment horizontal="right" vertical="top" wrapText="1"/>
    </xf>
    <xf numFmtId="49" fontId="0" fillId="33" borderId="48" xfId="0" applyNumberFormat="1" applyFont="1" applyFill="1" applyBorder="1" applyAlignment="1" applyProtection="1">
      <alignment horizontal="left"/>
      <protection/>
    </xf>
    <xf numFmtId="49" fontId="0" fillId="33" borderId="13" xfId="0" applyNumberFormat="1" applyFont="1" applyFill="1" applyBorder="1" applyAlignment="1" applyProtection="1">
      <alignment horizontal="left"/>
      <protection/>
    </xf>
    <xf numFmtId="49" fontId="0" fillId="33" borderId="21" xfId="0" applyNumberFormat="1" applyFont="1" applyFill="1" applyBorder="1" applyAlignment="1" applyProtection="1">
      <alignment horizontal="left"/>
      <protection/>
    </xf>
    <xf numFmtId="0" fontId="0" fillId="0" borderId="17" xfId="0" applyNumberFormat="1" applyBorder="1" applyAlignment="1" applyProtection="1">
      <alignment/>
      <protection locked="0"/>
    </xf>
    <xf numFmtId="0" fontId="0" fillId="0" borderId="10" xfId="0" applyNumberFormat="1" applyBorder="1" applyAlignment="1" applyProtection="1">
      <alignment/>
      <protection locked="0"/>
    </xf>
    <xf numFmtId="0" fontId="0" fillId="0" borderId="16" xfId="0" applyNumberFormat="1" applyBorder="1" applyAlignment="1" applyProtection="1">
      <alignment/>
      <protection locked="0"/>
    </xf>
    <xf numFmtId="0" fontId="0" fillId="0" borderId="0" xfId="0" applyNumberFormat="1" applyAlignment="1" applyProtection="1">
      <alignment/>
      <protection locked="0"/>
    </xf>
    <xf numFmtId="0" fontId="0" fillId="0" borderId="12" xfId="0" applyNumberFormat="1" applyBorder="1" applyAlignment="1" applyProtection="1">
      <alignment/>
      <protection locked="0"/>
    </xf>
    <xf numFmtId="0" fontId="0" fillId="0" borderId="14" xfId="0" applyNumberFormat="1" applyBorder="1" applyAlignment="1" applyProtection="1">
      <alignment/>
      <protection locked="0"/>
    </xf>
    <xf numFmtId="0" fontId="0" fillId="0" borderId="20" xfId="0" applyNumberFormat="1" applyBorder="1" applyAlignment="1" applyProtection="1">
      <alignment/>
      <protection locked="0"/>
    </xf>
    <xf numFmtId="0" fontId="0" fillId="0" borderId="15" xfId="0" applyNumberFormat="1" applyBorder="1" applyAlignment="1" applyProtection="1">
      <alignment/>
      <protection locked="0"/>
    </xf>
    <xf numFmtId="49" fontId="0" fillId="33" borderId="48" xfId="0" applyNumberFormat="1" applyFont="1" applyFill="1" applyBorder="1" applyAlignment="1" applyProtection="1">
      <alignment horizontal="right"/>
      <protection/>
    </xf>
    <xf numFmtId="49" fontId="0" fillId="33" borderId="13" xfId="0" applyNumberFormat="1" applyFont="1" applyFill="1" applyBorder="1" applyAlignment="1" applyProtection="1">
      <alignment horizontal="right"/>
      <protection/>
    </xf>
    <xf numFmtId="49" fontId="0" fillId="33" borderId="21" xfId="0" applyNumberFormat="1" applyFont="1" applyFill="1" applyBorder="1" applyAlignment="1" applyProtection="1">
      <alignment horizontal="right"/>
      <protection/>
    </xf>
    <xf numFmtId="0" fontId="0" fillId="33" borderId="11"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181" fontId="1" fillId="33" borderId="48" xfId="0" applyNumberFormat="1" applyFont="1" applyFill="1" applyBorder="1" applyAlignment="1" applyProtection="1">
      <alignment horizontal="center"/>
      <protection/>
    </xf>
    <xf numFmtId="0" fontId="0" fillId="33" borderId="13" xfId="0" applyFill="1" applyBorder="1" applyAlignment="1" applyProtection="1">
      <alignment/>
      <protection/>
    </xf>
    <xf numFmtId="0" fontId="0" fillId="33" borderId="21" xfId="0" applyFill="1" applyBorder="1" applyAlignment="1" applyProtection="1">
      <alignment/>
      <protection/>
    </xf>
    <xf numFmtId="49" fontId="1" fillId="34" borderId="48" xfId="0" applyNumberFormat="1" applyFont="1" applyFill="1" applyBorder="1" applyAlignment="1" applyProtection="1">
      <alignment horizontal="center" vertical="center"/>
      <protection/>
    </xf>
    <xf numFmtId="49" fontId="1" fillId="34" borderId="13" xfId="0" applyNumberFormat="1" applyFont="1" applyFill="1" applyBorder="1" applyAlignment="1" applyProtection="1">
      <alignment horizontal="center" vertical="center"/>
      <protection/>
    </xf>
    <xf numFmtId="49" fontId="1" fillId="34" borderId="21" xfId="0" applyNumberFormat="1" applyFont="1" applyFill="1" applyBorder="1" applyAlignment="1" applyProtection="1">
      <alignment horizontal="center" vertical="center"/>
      <protection/>
    </xf>
    <xf numFmtId="0" fontId="0" fillId="33" borderId="13" xfId="0" applyFill="1" applyBorder="1" applyAlignment="1" applyProtection="1">
      <alignment horizontal="left"/>
      <protection/>
    </xf>
    <xf numFmtId="0" fontId="0" fillId="33" borderId="15" xfId="0" applyFill="1" applyBorder="1" applyAlignment="1" applyProtection="1">
      <alignment horizontal="left"/>
      <protection/>
    </xf>
    <xf numFmtId="0" fontId="1" fillId="0" borderId="48" xfId="0" applyFont="1" applyBorder="1" applyAlignment="1" applyProtection="1">
      <alignment horizontal="center" vertical="center" wrapText="1"/>
      <protection locked="0"/>
    </xf>
    <xf numFmtId="0" fontId="0" fillId="33" borderId="48" xfId="0" applyFont="1" applyFill="1" applyBorder="1" applyAlignment="1">
      <alignment horizontal="right" vertical="center" wrapText="1"/>
    </xf>
    <xf numFmtId="0" fontId="0" fillId="33" borderId="13" xfId="0" applyFont="1" applyFill="1" applyBorder="1" applyAlignment="1">
      <alignment horizontal="right" vertical="center" wrapText="1"/>
    </xf>
    <xf numFmtId="0" fontId="0" fillId="33" borderId="21" xfId="0" applyFont="1" applyFill="1" applyBorder="1" applyAlignment="1">
      <alignment horizontal="right" vertical="center" wrapText="1"/>
    </xf>
    <xf numFmtId="0" fontId="0" fillId="0" borderId="17" xfId="0" applyBorder="1" applyAlignment="1" applyProtection="1">
      <alignment horizontal="center"/>
      <protection/>
    </xf>
    <xf numFmtId="0" fontId="0" fillId="33" borderId="24" xfId="0" applyFont="1" applyFill="1" applyBorder="1" applyAlignment="1" applyProtection="1">
      <alignment horizontal="left" vertical="center"/>
      <protection/>
    </xf>
    <xf numFmtId="0" fontId="0" fillId="33" borderId="24" xfId="0" applyFill="1" applyBorder="1" applyAlignment="1" applyProtection="1">
      <alignment horizontal="left" vertical="center"/>
      <protection/>
    </xf>
    <xf numFmtId="0" fontId="0" fillId="33" borderId="48" xfId="0" applyFont="1" applyFill="1" applyBorder="1" applyAlignment="1">
      <alignment horizontal="right"/>
    </xf>
    <xf numFmtId="0" fontId="0" fillId="33" borderId="13" xfId="0" applyFont="1" applyFill="1" applyBorder="1" applyAlignment="1">
      <alignment horizontal="right"/>
    </xf>
    <xf numFmtId="0" fontId="0" fillId="33" borderId="21" xfId="0" applyFont="1" applyFill="1" applyBorder="1" applyAlignment="1">
      <alignment horizontal="right"/>
    </xf>
    <xf numFmtId="164" fontId="1" fillId="33" borderId="48" xfId="0" applyNumberFormat="1" applyFont="1" applyFill="1" applyBorder="1" applyAlignment="1" applyProtection="1">
      <alignment horizontal="center" wrapText="1"/>
      <protection/>
    </xf>
    <xf numFmtId="0" fontId="1" fillId="33" borderId="48" xfId="0" applyFont="1" applyFill="1" applyBorder="1" applyAlignment="1" applyProtection="1">
      <alignment horizontal="center" wrapText="1"/>
      <protection/>
    </xf>
    <xf numFmtId="0" fontId="13" fillId="33" borderId="48" xfId="0" applyFont="1" applyFill="1" applyBorder="1" applyAlignment="1">
      <alignment horizontal="center" wrapText="1"/>
    </xf>
    <xf numFmtId="0" fontId="13" fillId="33" borderId="21" xfId="0" applyFont="1" applyFill="1" applyBorder="1" applyAlignment="1">
      <alignment horizontal="center" wrapText="1"/>
    </xf>
    <xf numFmtId="3" fontId="16" fillId="33" borderId="13" xfId="0" applyNumberFormat="1" applyFont="1" applyFill="1" applyBorder="1" applyAlignment="1" applyProtection="1">
      <alignment horizontal="right" vertical="center" wrapText="1"/>
      <protection/>
    </xf>
    <xf numFmtId="0" fontId="0" fillId="33" borderId="21" xfId="0" applyFill="1" applyBorder="1" applyAlignment="1" applyProtection="1">
      <alignment horizontal="left" vertical="center"/>
      <protection/>
    </xf>
    <xf numFmtId="0" fontId="0" fillId="33" borderId="14" xfId="0" applyFont="1" applyFill="1" applyBorder="1" applyAlignment="1" applyProtection="1">
      <alignment horizontal="left" vertical="center"/>
      <protection/>
    </xf>
    <xf numFmtId="0" fontId="0" fillId="33" borderId="20" xfId="0" applyFont="1" applyFill="1" applyBorder="1" applyAlignment="1" applyProtection="1">
      <alignment horizontal="left" vertical="center"/>
      <protection/>
    </xf>
    <xf numFmtId="0" fontId="0" fillId="33" borderId="15" xfId="0" applyFont="1" applyFill="1" applyBorder="1" applyAlignment="1" applyProtection="1">
      <alignment horizontal="left" vertical="center"/>
      <protection/>
    </xf>
    <xf numFmtId="0" fontId="0" fillId="34" borderId="10" xfId="0" applyFill="1" applyBorder="1" applyAlignment="1" applyProtection="1">
      <alignment horizontal="center" vertical="center"/>
      <protection/>
    </xf>
    <xf numFmtId="3" fontId="16" fillId="33" borderId="23" xfId="0" applyNumberFormat="1" applyFont="1" applyFill="1" applyBorder="1" applyAlignment="1" applyProtection="1">
      <alignment vertical="center"/>
      <protection/>
    </xf>
    <xf numFmtId="0" fontId="0" fillId="33" borderId="18" xfId="0" applyFont="1" applyFill="1" applyBorder="1" applyAlignment="1" applyProtection="1">
      <alignment horizontal="left" vertical="center"/>
      <protection/>
    </xf>
    <xf numFmtId="0" fontId="0" fillId="33" borderId="23"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5" borderId="13" xfId="0" applyFill="1" applyBorder="1" applyAlignment="1" applyProtection="1">
      <alignment horizontal="center" vertical="center" wrapText="1"/>
      <protection locked="0"/>
    </xf>
    <xf numFmtId="0" fontId="0" fillId="33" borderId="48" xfId="0" applyFont="1" applyFill="1" applyBorder="1" applyAlignment="1">
      <alignment horizontal="left"/>
    </xf>
    <xf numFmtId="0" fontId="0" fillId="33" borderId="13" xfId="0" applyFont="1" applyFill="1" applyBorder="1" applyAlignment="1">
      <alignment horizontal="left"/>
    </xf>
    <xf numFmtId="0" fontId="0" fillId="33" borderId="21" xfId="0" applyFont="1" applyFill="1" applyBorder="1" applyAlignment="1">
      <alignment horizontal="left"/>
    </xf>
    <xf numFmtId="0" fontId="13" fillId="33" borderId="11" xfId="0" applyFont="1" applyFill="1" applyBorder="1" applyAlignment="1">
      <alignment horizontal="center" wrapText="1"/>
    </xf>
    <xf numFmtId="0" fontId="13" fillId="33" borderId="17" xfId="0" applyFont="1" applyFill="1" applyBorder="1" applyAlignment="1">
      <alignment horizontal="center" wrapText="1"/>
    </xf>
    <xf numFmtId="0" fontId="13" fillId="33" borderId="16" xfId="0" applyFont="1" applyFill="1" applyBorder="1" applyAlignment="1">
      <alignment horizontal="center" wrapText="1"/>
    </xf>
    <xf numFmtId="0" fontId="13" fillId="33" borderId="0" xfId="0" applyFont="1" applyFill="1" applyBorder="1" applyAlignment="1">
      <alignment horizontal="center" wrapText="1"/>
    </xf>
    <xf numFmtId="0" fontId="13" fillId="33" borderId="14" xfId="0" applyFont="1" applyFill="1" applyBorder="1" applyAlignment="1">
      <alignment horizontal="center" wrapText="1"/>
    </xf>
    <xf numFmtId="0" fontId="13" fillId="33" borderId="20" xfId="0" applyFont="1" applyFill="1" applyBorder="1" applyAlignment="1">
      <alignment horizontal="center" wrapText="1"/>
    </xf>
    <xf numFmtId="0" fontId="13" fillId="33" borderId="10" xfId="0" applyFont="1" applyFill="1" applyBorder="1" applyAlignment="1">
      <alignment horizontal="center" wrapText="1"/>
    </xf>
    <xf numFmtId="0" fontId="0" fillId="33" borderId="18" xfId="0" applyFill="1" applyBorder="1" applyAlignment="1" applyProtection="1">
      <alignment horizontal="center" vertical="center" wrapText="1"/>
      <protection/>
    </xf>
    <xf numFmtId="0" fontId="0" fillId="33" borderId="18" xfId="0" applyFont="1" applyFill="1" applyBorder="1" applyAlignment="1" applyProtection="1">
      <alignment horizontal="center"/>
      <protection/>
    </xf>
    <xf numFmtId="0" fontId="1" fillId="0" borderId="13" xfId="0" applyFont="1" applyBorder="1" applyAlignment="1" applyProtection="1">
      <alignment horizontal="center"/>
      <protection locked="0"/>
    </xf>
    <xf numFmtId="49" fontId="0" fillId="33" borderId="48" xfId="0" applyNumberFormat="1" applyFont="1" applyFill="1" applyBorder="1" applyAlignment="1" applyProtection="1">
      <alignment horizontal="right" vertical="center"/>
      <protection/>
    </xf>
    <xf numFmtId="49" fontId="0" fillId="33" borderId="13" xfId="0" applyNumberFormat="1" applyFont="1" applyFill="1" applyBorder="1" applyAlignment="1" applyProtection="1">
      <alignment horizontal="right" vertical="center"/>
      <protection/>
    </xf>
    <xf numFmtId="49" fontId="0" fillId="33" borderId="21" xfId="0" applyNumberFormat="1" applyFont="1" applyFill="1" applyBorder="1" applyAlignment="1" applyProtection="1">
      <alignment horizontal="right" vertical="center"/>
      <protection/>
    </xf>
    <xf numFmtId="0" fontId="1" fillId="34" borderId="16" xfId="0" applyFont="1" applyFill="1" applyBorder="1" applyAlignment="1" applyProtection="1">
      <alignment horizontal="center" vertical="center" wrapText="1"/>
      <protection/>
    </xf>
    <xf numFmtId="0" fontId="1" fillId="34" borderId="17" xfId="0" applyFont="1" applyFill="1" applyBorder="1" applyAlignment="1" applyProtection="1">
      <alignment horizontal="center" vertical="center" wrapText="1"/>
      <protection/>
    </xf>
    <xf numFmtId="0" fontId="1" fillId="34" borderId="12" xfId="0" applyFont="1" applyFill="1" applyBorder="1" applyAlignment="1" applyProtection="1">
      <alignment horizontal="center" vertical="center" wrapText="1"/>
      <protection/>
    </xf>
    <xf numFmtId="0" fontId="0" fillId="33" borderId="16"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2" xfId="0" applyFill="1" applyBorder="1" applyAlignment="1" applyProtection="1">
      <alignment horizontal="center"/>
      <protection/>
    </xf>
    <xf numFmtId="3" fontId="17" fillId="33" borderId="13" xfId="0" applyNumberFormat="1" applyFont="1" applyFill="1" applyBorder="1" applyAlignment="1">
      <alignment vertical="center" wrapText="1"/>
    </xf>
    <xf numFmtId="49" fontId="0" fillId="33" borderId="18" xfId="0" applyNumberFormat="1" applyFont="1" applyFill="1" applyBorder="1" applyAlignment="1" applyProtection="1">
      <alignment horizontal="left" vertical="center" wrapText="1"/>
      <protection/>
    </xf>
    <xf numFmtId="49" fontId="0" fillId="33" borderId="48"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left" vertical="center"/>
      <protection/>
    </xf>
    <xf numFmtId="49" fontId="0" fillId="33" borderId="21" xfId="0" applyNumberFormat="1" applyFont="1" applyFill="1" applyBorder="1" applyAlignment="1" applyProtection="1">
      <alignment horizontal="left" vertical="center"/>
      <protection/>
    </xf>
    <xf numFmtId="10" fontId="1" fillId="33" borderId="18" xfId="0" applyNumberFormat="1" applyFont="1" applyFill="1" applyBorder="1" applyAlignment="1" applyProtection="1">
      <alignment horizontal="right"/>
      <protection/>
    </xf>
    <xf numFmtId="182" fontId="1" fillId="0" borderId="18" xfId="0" applyNumberFormat="1" applyFont="1" applyBorder="1" applyAlignment="1" applyProtection="1">
      <alignment horizontal="right"/>
      <protection locked="0"/>
    </xf>
    <xf numFmtId="0" fontId="13" fillId="33" borderId="24"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5" xfId="0" applyFont="1" applyFill="1" applyBorder="1" applyAlignment="1">
      <alignment horizontal="center" wrapText="1"/>
    </xf>
    <xf numFmtId="186" fontId="1" fillId="0" borderId="18" xfId="0" applyNumberFormat="1" applyFont="1" applyBorder="1" applyAlignment="1" applyProtection="1">
      <alignment horizontal="right" vertical="center"/>
      <protection locked="0"/>
    </xf>
    <xf numFmtId="0" fontId="13" fillId="33" borderId="48" xfId="0" applyFont="1" applyFill="1" applyBorder="1" applyAlignment="1">
      <alignment vertical="top" wrapText="1"/>
    </xf>
    <xf numFmtId="0" fontId="13" fillId="33" borderId="13" xfId="0" applyFont="1" applyFill="1" applyBorder="1" applyAlignment="1">
      <alignment vertical="top" wrapText="1"/>
    </xf>
    <xf numFmtId="0" fontId="13" fillId="33" borderId="21" xfId="0" applyFont="1" applyFill="1" applyBorder="1" applyAlignment="1">
      <alignment vertical="top" wrapText="1"/>
    </xf>
    <xf numFmtId="0" fontId="13" fillId="33" borderId="2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24" xfId="0" applyFont="1" applyFill="1" applyBorder="1" applyAlignment="1">
      <alignment horizontal="center" wrapText="1"/>
    </xf>
    <xf numFmtId="0" fontId="20" fillId="34" borderId="48" xfId="0" applyFont="1" applyFill="1" applyBorder="1" applyAlignment="1">
      <alignment horizontal="right" vertical="center" wrapText="1"/>
    </xf>
    <xf numFmtId="0" fontId="20" fillId="34" borderId="13" xfId="0" applyFont="1" applyFill="1" applyBorder="1" applyAlignment="1">
      <alignment horizontal="right" vertical="center" wrapText="1"/>
    </xf>
    <xf numFmtId="0" fontId="20" fillId="34" borderId="21" xfId="0" applyFont="1" applyFill="1" applyBorder="1" applyAlignment="1">
      <alignment horizontal="right" vertical="center" wrapText="1"/>
    </xf>
    <xf numFmtId="0" fontId="13" fillId="33" borderId="13" xfId="0" applyFont="1" applyFill="1" applyBorder="1" applyAlignment="1">
      <alignment horizontal="center" vertical="center" wrapText="1"/>
    </xf>
    <xf numFmtId="0" fontId="13" fillId="33" borderId="21" xfId="0" applyFont="1" applyFill="1" applyBorder="1" applyAlignment="1">
      <alignment horizontal="center" vertical="center" wrapText="1"/>
    </xf>
    <xf numFmtId="182" fontId="1" fillId="33" borderId="18" xfId="0" applyNumberFormat="1" applyFont="1" applyFill="1" applyBorder="1" applyAlignment="1" applyProtection="1">
      <alignment horizontal="right"/>
      <protection/>
    </xf>
    <xf numFmtId="0" fontId="0" fillId="33" borderId="48" xfId="0" applyFont="1" applyFill="1" applyBorder="1" applyAlignment="1">
      <alignment horizontal="center" vertical="top" wrapText="1"/>
    </xf>
    <xf numFmtId="0" fontId="0" fillId="33" borderId="13"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5" borderId="48" xfId="0" applyFont="1" applyFill="1" applyBorder="1" applyAlignment="1" applyProtection="1">
      <alignment horizontal="center" vertical="center" wrapText="1"/>
      <protection locked="0"/>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 fillId="34" borderId="11" xfId="0" applyFont="1" applyFill="1" applyBorder="1" applyAlignment="1" applyProtection="1">
      <alignment horizontal="center" vertical="center" wrapText="1"/>
      <protection/>
    </xf>
    <xf numFmtId="0" fontId="0" fillId="35" borderId="11" xfId="0" applyFont="1" applyFill="1" applyBorder="1" applyAlignment="1" applyProtection="1">
      <alignment horizontal="center" vertical="center" wrapText="1"/>
      <protection locked="0"/>
    </xf>
    <xf numFmtId="0" fontId="0" fillId="35" borderId="17" xfId="0" applyFill="1" applyBorder="1" applyAlignment="1" applyProtection="1">
      <alignment horizontal="center" vertical="center" wrapText="1"/>
      <protection locked="0"/>
    </xf>
    <xf numFmtId="183" fontId="17" fillId="33" borderId="48" xfId="0" applyNumberFormat="1" applyFont="1" applyFill="1" applyBorder="1" applyAlignment="1">
      <alignment vertical="center" wrapText="1"/>
    </xf>
    <xf numFmtId="183" fontId="17" fillId="33" borderId="21" xfId="0" applyNumberFormat="1" applyFont="1" applyFill="1" applyBorder="1" applyAlignment="1">
      <alignment vertical="center" wrapText="1"/>
    </xf>
    <xf numFmtId="3" fontId="1" fillId="33" borderId="24" xfId="0" applyNumberFormat="1" applyFont="1" applyFill="1" applyBorder="1" applyAlignment="1" applyProtection="1">
      <alignment horizontal="right"/>
      <protection/>
    </xf>
    <xf numFmtId="49" fontId="0" fillId="33" borderId="11" xfId="0" applyNumberFormat="1" applyFont="1" applyFill="1" applyBorder="1" applyAlignment="1" applyProtection="1">
      <alignment horizontal="left" vertical="center"/>
      <protection/>
    </xf>
    <xf numFmtId="49" fontId="0" fillId="33" borderId="17"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183" fontId="17" fillId="33" borderId="48" xfId="0" applyNumberFormat="1" applyFont="1" applyFill="1" applyBorder="1" applyAlignment="1" applyProtection="1">
      <alignment vertical="center" wrapText="1"/>
      <protection/>
    </xf>
    <xf numFmtId="183" fontId="17" fillId="33" borderId="21" xfId="0" applyNumberFormat="1" applyFont="1" applyFill="1" applyBorder="1" applyAlignment="1" applyProtection="1">
      <alignment vertical="center" wrapText="1"/>
      <protection/>
    </xf>
    <xf numFmtId="183" fontId="17" fillId="33" borderId="18" xfId="0" applyNumberFormat="1" applyFont="1" applyFill="1" applyBorder="1" applyAlignment="1">
      <alignment vertical="center" wrapText="1"/>
    </xf>
    <xf numFmtId="183" fontId="17" fillId="33" borderId="24" xfId="0" applyNumberFormat="1" applyFont="1" applyFill="1" applyBorder="1" applyAlignment="1">
      <alignment vertical="center" wrapText="1"/>
    </xf>
    <xf numFmtId="3" fontId="1" fillId="33" borderId="18" xfId="0" applyNumberFormat="1" applyFont="1" applyFill="1" applyBorder="1" applyAlignment="1" applyProtection="1">
      <alignment horizontal="right" vertical="center"/>
      <protection/>
    </xf>
    <xf numFmtId="183" fontId="17" fillId="33" borderId="11" xfId="0" applyNumberFormat="1" applyFont="1" applyFill="1" applyBorder="1" applyAlignment="1">
      <alignment vertical="center" wrapText="1"/>
    </xf>
    <xf numFmtId="183" fontId="17" fillId="33" borderId="10" xfId="0" applyNumberFormat="1" applyFont="1" applyFill="1" applyBorder="1" applyAlignment="1">
      <alignment vertical="center" wrapText="1"/>
    </xf>
    <xf numFmtId="183" fontId="17" fillId="33" borderId="23" xfId="0" applyNumberFormat="1" applyFont="1" applyFill="1" applyBorder="1" applyAlignment="1">
      <alignment vertical="center" wrapText="1"/>
    </xf>
    <xf numFmtId="183" fontId="16" fillId="33" borderId="23" xfId="0" applyNumberFormat="1" applyFont="1" applyFill="1" applyBorder="1" applyAlignment="1" applyProtection="1">
      <alignment vertical="center"/>
      <protection/>
    </xf>
    <xf numFmtId="0" fontId="0" fillId="33" borderId="18" xfId="0" applyFill="1" applyBorder="1" applyAlignment="1" applyProtection="1">
      <alignment horizontal="left" vertical="center"/>
      <protection/>
    </xf>
    <xf numFmtId="183" fontId="16" fillId="33" borderId="23" xfId="0" applyNumberFormat="1" applyFont="1" applyFill="1" applyBorder="1" applyAlignment="1" applyProtection="1">
      <alignment horizontal="right" vertical="center" wrapText="1"/>
      <protection/>
    </xf>
    <xf numFmtId="3" fontId="1" fillId="33" borderId="18" xfId="0" applyNumberFormat="1" applyFont="1" applyFill="1" applyBorder="1" applyAlignment="1" applyProtection="1">
      <alignment horizontal="right"/>
      <protection/>
    </xf>
    <xf numFmtId="0" fontId="0" fillId="33" borderId="24" xfId="0" applyFont="1" applyFill="1" applyBorder="1" applyAlignment="1">
      <alignment horizontal="center" vertical="top" wrapText="1"/>
    </xf>
    <xf numFmtId="0" fontId="14" fillId="33"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1" fillId="33" borderId="18" xfId="0" applyFont="1" applyFill="1" applyBorder="1" applyAlignment="1">
      <alignment horizontal="center" vertical="top" wrapText="1"/>
    </xf>
    <xf numFmtId="0" fontId="11" fillId="33" borderId="48" xfId="0" applyFont="1" applyFill="1" applyBorder="1" applyAlignment="1">
      <alignment horizontal="center" vertical="top" wrapText="1"/>
    </xf>
    <xf numFmtId="0" fontId="11" fillId="33" borderId="13" xfId="0" applyFont="1" applyFill="1" applyBorder="1" applyAlignment="1">
      <alignment horizontal="center" vertical="top" wrapText="1"/>
    </xf>
    <xf numFmtId="0" fontId="11" fillId="33" borderId="10" xfId="0" applyFont="1" applyFill="1" applyBorder="1" applyAlignment="1">
      <alignment horizontal="center" vertical="top" wrapText="1"/>
    </xf>
    <xf numFmtId="0" fontId="11" fillId="33" borderId="23" xfId="0" applyFont="1" applyFill="1" applyBorder="1" applyAlignment="1">
      <alignment horizontal="center" vertical="top" textRotation="180" wrapText="1"/>
    </xf>
    <xf numFmtId="0" fontId="11" fillId="33" borderId="18" xfId="0" applyFont="1" applyFill="1" applyBorder="1" applyAlignment="1">
      <alignment horizontal="center" vertical="top" textRotation="180" wrapText="1"/>
    </xf>
    <xf numFmtId="0" fontId="11" fillId="33" borderId="21" xfId="0" applyFont="1" applyFill="1" applyBorder="1" applyAlignment="1">
      <alignment horizontal="center" vertical="top" textRotation="180" wrapText="1"/>
    </xf>
    <xf numFmtId="0" fontId="11" fillId="33" borderId="10" xfId="0" applyFont="1" applyFill="1" applyBorder="1" applyAlignment="1">
      <alignment horizontal="center" vertical="top" textRotation="180" wrapText="1"/>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49" fontId="0" fillId="33" borderId="23" xfId="0" applyNumberFormat="1" applyFont="1" applyFill="1" applyBorder="1" applyAlignment="1" applyProtection="1">
      <alignment horizontal="left" vertical="center" wrapText="1"/>
      <protection/>
    </xf>
    <xf numFmtId="183" fontId="16" fillId="33" borderId="48" xfId="0" applyNumberFormat="1" applyFont="1" applyFill="1" applyBorder="1" applyAlignment="1" applyProtection="1">
      <alignment horizontal="right" vertical="center" wrapText="1"/>
      <protection/>
    </xf>
    <xf numFmtId="183" fontId="16" fillId="33" borderId="21" xfId="0" applyNumberFormat="1" applyFont="1" applyFill="1" applyBorder="1" applyAlignment="1" applyProtection="1">
      <alignment horizontal="right" vertical="center" wrapText="1"/>
      <protection/>
    </xf>
    <xf numFmtId="183" fontId="16" fillId="33" borderId="11" xfId="0" applyNumberFormat="1" applyFont="1" applyFill="1" applyBorder="1" applyAlignment="1" applyProtection="1">
      <alignment horizontal="right" vertical="center" wrapText="1"/>
      <protection/>
    </xf>
    <xf numFmtId="183" fontId="16" fillId="33" borderId="10" xfId="0" applyNumberFormat="1" applyFont="1" applyFill="1" applyBorder="1" applyAlignment="1" applyProtection="1">
      <alignment horizontal="right" vertical="center" wrapText="1"/>
      <protection/>
    </xf>
    <xf numFmtId="0" fontId="0" fillId="0" borderId="13" xfId="0" applyBorder="1" applyAlignment="1">
      <alignment vertical="center"/>
    </xf>
    <xf numFmtId="0" fontId="0" fillId="0" borderId="21" xfId="0" applyBorder="1" applyAlignment="1">
      <alignment vertical="center"/>
    </xf>
    <xf numFmtId="0" fontId="1" fillId="0" borderId="18" xfId="0" applyFont="1" applyFill="1" applyBorder="1" applyAlignment="1" applyProtection="1">
      <alignment horizontal="left" vertical="center"/>
      <protection locked="0"/>
    </xf>
    <xf numFmtId="187" fontId="1" fillId="0" borderId="18" xfId="0" applyNumberFormat="1" applyFont="1" applyFill="1" applyBorder="1" applyAlignment="1" applyProtection="1">
      <alignment horizontal="right" vertical="center"/>
      <protection locked="0"/>
    </xf>
    <xf numFmtId="0" fontId="0" fillId="34" borderId="24" xfId="0" applyFill="1" applyBorder="1" applyAlignment="1" applyProtection="1">
      <alignment horizontal="center"/>
      <protection/>
    </xf>
    <xf numFmtId="0" fontId="0" fillId="34" borderId="18" xfId="0" applyFill="1" applyBorder="1" applyAlignment="1" applyProtection="1">
      <alignment horizontal="center"/>
      <protection/>
    </xf>
    <xf numFmtId="0" fontId="0" fillId="33" borderId="17"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1" fillId="0" borderId="18" xfId="0" applyFont="1" applyFill="1" applyBorder="1" applyAlignment="1" applyProtection="1">
      <alignment horizontal="right" vertical="center"/>
      <protection locked="0"/>
    </xf>
    <xf numFmtId="187" fontId="1" fillId="33" borderId="18" xfId="0" applyNumberFormat="1" applyFont="1" applyFill="1" applyBorder="1" applyAlignment="1" applyProtection="1">
      <alignment horizontal="right" vertical="center"/>
      <protection/>
    </xf>
    <xf numFmtId="0" fontId="1" fillId="33" borderId="24" xfId="0" applyFont="1" applyFill="1" applyBorder="1" applyAlignment="1" applyProtection="1">
      <alignment horizontal="right"/>
      <protection/>
    </xf>
    <xf numFmtId="0" fontId="0" fillId="33" borderId="11" xfId="0" applyFont="1" applyFill="1" applyBorder="1" applyAlignment="1" applyProtection="1">
      <alignment horizontal="right" vertical="center"/>
      <protection/>
    </xf>
    <xf numFmtId="0" fontId="0" fillId="33" borderId="17" xfId="0" applyFill="1" applyBorder="1" applyAlignment="1" applyProtection="1">
      <alignment horizontal="right" vertical="center"/>
      <protection/>
    </xf>
    <xf numFmtId="0" fontId="0" fillId="33" borderId="10" xfId="0" applyFill="1" applyBorder="1" applyAlignment="1" applyProtection="1">
      <alignment horizontal="right" vertical="center"/>
      <protection/>
    </xf>
    <xf numFmtId="0" fontId="0" fillId="33" borderId="48" xfId="0" applyFont="1" applyFill="1" applyBorder="1" applyAlignment="1" applyProtection="1">
      <alignment horizontal="right" vertical="center"/>
      <protection/>
    </xf>
    <xf numFmtId="14" fontId="1" fillId="0" borderId="18" xfId="0" applyNumberFormat="1" applyFont="1" applyBorder="1" applyAlignment="1" applyProtection="1">
      <alignment horizontal="center"/>
      <protection locked="0"/>
    </xf>
    <xf numFmtId="0" fontId="1" fillId="0" borderId="18" xfId="0" applyFont="1" applyBorder="1" applyAlignment="1" applyProtection="1">
      <alignment horizontal="center"/>
      <protection locked="0"/>
    </xf>
    <xf numFmtId="0" fontId="0" fillId="33" borderId="48" xfId="0" applyFont="1" applyFill="1" applyBorder="1" applyAlignment="1" applyProtection="1">
      <alignment horizontal="right"/>
      <protection/>
    </xf>
    <xf numFmtId="0" fontId="0" fillId="33" borderId="13" xfId="0" applyFill="1" applyBorder="1" applyAlignment="1" applyProtection="1">
      <alignment horizontal="right"/>
      <protection/>
    </xf>
    <xf numFmtId="0" fontId="0" fillId="33" borderId="21" xfId="0" applyFill="1" applyBorder="1" applyAlignment="1" applyProtection="1">
      <alignment horizontal="right"/>
      <protection/>
    </xf>
    <xf numFmtId="14" fontId="1" fillId="0" borderId="18" xfId="0" applyNumberFormat="1" applyFont="1" applyBorder="1" applyAlignment="1" applyProtection="1">
      <alignment horizontal="center" vertical="center"/>
      <protection locked="0"/>
    </xf>
    <xf numFmtId="49" fontId="1" fillId="0" borderId="48"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49" fontId="1" fillId="0" borderId="21" xfId="0" applyNumberFormat="1" applyFont="1" applyBorder="1" applyAlignment="1" applyProtection="1">
      <alignment horizontal="left" vertical="center" wrapText="1"/>
      <protection locked="0"/>
    </xf>
    <xf numFmtId="0" fontId="1" fillId="35" borderId="11" xfId="0" applyNumberFormat="1" applyFont="1" applyFill="1" applyBorder="1" applyAlignment="1" applyProtection="1">
      <alignment horizontal="left" vertical="top" wrapText="1"/>
      <protection locked="0"/>
    </xf>
    <xf numFmtId="0" fontId="1" fillId="35" borderId="17" xfId="0" applyNumberFormat="1" applyFont="1" applyFill="1" applyBorder="1" applyAlignment="1" applyProtection="1">
      <alignment horizontal="left" vertical="top" wrapText="1"/>
      <protection locked="0"/>
    </xf>
    <xf numFmtId="0" fontId="1" fillId="35" borderId="10" xfId="0" applyNumberFormat="1" applyFont="1" applyFill="1" applyBorder="1" applyAlignment="1" applyProtection="1">
      <alignment horizontal="left" vertical="top" wrapText="1"/>
      <protection locked="0"/>
    </xf>
    <xf numFmtId="0" fontId="1" fillId="35" borderId="16" xfId="0" applyNumberFormat="1" applyFont="1" applyFill="1" applyBorder="1" applyAlignment="1" applyProtection="1">
      <alignment horizontal="left" vertical="top" wrapText="1"/>
      <protection locked="0"/>
    </xf>
    <xf numFmtId="0" fontId="1" fillId="35" borderId="0" xfId="0" applyNumberFormat="1" applyFont="1" applyFill="1" applyBorder="1" applyAlignment="1" applyProtection="1">
      <alignment horizontal="left" vertical="top" wrapText="1"/>
      <protection locked="0"/>
    </xf>
    <xf numFmtId="0" fontId="1" fillId="35" borderId="12" xfId="0" applyNumberFormat="1" applyFont="1" applyFill="1" applyBorder="1" applyAlignment="1" applyProtection="1">
      <alignment horizontal="left" vertical="top" wrapText="1"/>
      <protection locked="0"/>
    </xf>
    <xf numFmtId="0" fontId="1" fillId="35" borderId="14" xfId="0" applyNumberFormat="1" applyFont="1" applyFill="1" applyBorder="1" applyAlignment="1" applyProtection="1">
      <alignment horizontal="left" vertical="top" wrapText="1"/>
      <protection locked="0"/>
    </xf>
    <xf numFmtId="0" fontId="1" fillId="35" borderId="20" xfId="0" applyNumberFormat="1" applyFont="1" applyFill="1" applyBorder="1" applyAlignment="1" applyProtection="1">
      <alignment horizontal="left" vertical="top" wrapText="1"/>
      <protection locked="0"/>
    </xf>
    <xf numFmtId="0" fontId="1" fillId="35" borderId="15" xfId="0" applyNumberFormat="1" applyFont="1" applyFill="1" applyBorder="1" applyAlignment="1" applyProtection="1">
      <alignment horizontal="left" vertical="top" wrapText="1"/>
      <protection locked="0"/>
    </xf>
    <xf numFmtId="0" fontId="1" fillId="33" borderId="48" xfId="0" applyFont="1" applyFill="1" applyBorder="1" applyAlignment="1" applyProtection="1">
      <alignment horizontal="left" vertical="center"/>
      <protection hidden="1" locked="0"/>
    </xf>
    <xf numFmtId="0" fontId="1" fillId="33" borderId="13" xfId="0" applyFont="1" applyFill="1" applyBorder="1" applyAlignment="1" applyProtection="1">
      <alignment horizontal="left" vertical="center"/>
      <protection hidden="1" locked="0"/>
    </xf>
    <xf numFmtId="0" fontId="1" fillId="33" borderId="21" xfId="0" applyFont="1" applyFill="1" applyBorder="1" applyAlignment="1" applyProtection="1">
      <alignment horizontal="left" vertical="center"/>
      <protection hidden="1" locked="0"/>
    </xf>
    <xf numFmtId="0" fontId="1" fillId="33" borderId="18" xfId="0" applyFont="1" applyFill="1" applyBorder="1" applyAlignment="1" applyProtection="1">
      <alignment horizontal="right" vertical="center"/>
      <protection/>
    </xf>
    <xf numFmtId="174" fontId="1" fillId="33" borderId="18" xfId="0" applyNumberFormat="1" applyFont="1" applyFill="1" applyBorder="1" applyAlignment="1" applyProtection="1">
      <alignment horizontal="right" vertical="center"/>
      <protection/>
    </xf>
    <xf numFmtId="0" fontId="1" fillId="33" borderId="18" xfId="0" applyFont="1" applyFill="1" applyBorder="1" applyAlignment="1" applyProtection="1">
      <alignment horizontal="left" vertical="center"/>
      <protection/>
    </xf>
    <xf numFmtId="14" fontId="1" fillId="33" borderId="18" xfId="0" applyNumberFormat="1"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4" fontId="1" fillId="33" borderId="18" xfId="0" applyNumberFormat="1" applyFont="1" applyFill="1" applyBorder="1" applyAlignment="1" applyProtection="1">
      <alignment horizontal="center"/>
      <protection/>
    </xf>
    <xf numFmtId="0" fontId="1" fillId="33" borderId="18" xfId="0" applyFont="1" applyFill="1" applyBorder="1" applyAlignment="1" applyProtection="1">
      <alignment horizontal="center"/>
      <protection/>
    </xf>
    <xf numFmtId="0" fontId="15" fillId="33" borderId="18" xfId="0" applyFont="1" applyFill="1" applyBorder="1" applyAlignment="1" applyProtection="1">
      <alignment horizontal="right"/>
      <protection/>
    </xf>
    <xf numFmtId="0" fontId="0" fillId="33" borderId="17" xfId="0" applyFont="1" applyFill="1" applyBorder="1" applyAlignment="1">
      <alignment horizontal="center"/>
    </xf>
    <xf numFmtId="0" fontId="0" fillId="33" borderId="17" xfId="0" applyFill="1" applyBorder="1" applyAlignment="1">
      <alignment horizontal="center"/>
    </xf>
    <xf numFmtId="0" fontId="15" fillId="33" borderId="48" xfId="0" applyFont="1" applyFill="1" applyBorder="1" applyAlignment="1" applyProtection="1">
      <alignment horizontal="right"/>
      <protection/>
    </xf>
    <xf numFmtId="0" fontId="15" fillId="33" borderId="13" xfId="0" applyFont="1" applyFill="1" applyBorder="1" applyAlignment="1" applyProtection="1">
      <alignment horizontal="right"/>
      <protection/>
    </xf>
    <xf numFmtId="0" fontId="15" fillId="33" borderId="21" xfId="0" applyFont="1" applyFill="1" applyBorder="1" applyAlignment="1" applyProtection="1">
      <alignment horizontal="right"/>
      <protection/>
    </xf>
    <xf numFmtId="0" fontId="0" fillId="0" borderId="48" xfId="0" applyBorder="1" applyAlignment="1" applyProtection="1">
      <alignment horizontal="center"/>
      <protection/>
    </xf>
    <xf numFmtId="0" fontId="0" fillId="0" borderId="13" xfId="0" applyBorder="1" applyAlignment="1" applyProtection="1">
      <alignment horizontal="center"/>
      <protection/>
    </xf>
    <xf numFmtId="0" fontId="0" fillId="0" borderId="21" xfId="0" applyBorder="1" applyAlignment="1" applyProtection="1">
      <alignment horizontal="center"/>
      <protection/>
    </xf>
    <xf numFmtId="0" fontId="0" fillId="33" borderId="11" xfId="0" applyFont="1" applyFill="1" applyBorder="1" applyAlignment="1">
      <alignment horizontal="center" vertical="center"/>
    </xf>
    <xf numFmtId="0" fontId="0" fillId="33" borderId="17" xfId="0" applyFill="1" applyBorder="1" applyAlignment="1">
      <alignment horizontal="center" vertical="center"/>
    </xf>
    <xf numFmtId="0" fontId="0" fillId="33" borderId="10" xfId="0" applyFill="1" applyBorder="1" applyAlignment="1">
      <alignment horizontal="center" vertical="center"/>
    </xf>
    <xf numFmtId="164" fontId="1" fillId="35" borderId="18" xfId="0" applyNumberFormat="1" applyFont="1" applyFill="1" applyBorder="1" applyAlignment="1" applyProtection="1">
      <alignment horizontal="right"/>
      <protection locked="0"/>
    </xf>
    <xf numFmtId="164" fontId="1" fillId="33" borderId="18" xfId="0" applyNumberFormat="1" applyFont="1" applyFill="1" applyBorder="1" applyAlignment="1">
      <alignment horizontal="right"/>
    </xf>
    <xf numFmtId="0" fontId="0" fillId="33" borderId="48" xfId="0" applyFill="1" applyBorder="1" applyAlignment="1">
      <alignment horizontal="center"/>
    </xf>
    <xf numFmtId="0" fontId="0" fillId="33" borderId="13" xfId="0" applyFill="1" applyBorder="1" applyAlignment="1">
      <alignment horizontal="center"/>
    </xf>
    <xf numFmtId="0" fontId="0" fillId="33" borderId="20" xfId="0" applyFill="1" applyBorder="1" applyAlignment="1">
      <alignment horizontal="center"/>
    </xf>
    <xf numFmtId="0" fontId="0" fillId="33" borderId="15" xfId="0" applyFill="1" applyBorder="1" applyAlignment="1">
      <alignment horizontal="center"/>
    </xf>
    <xf numFmtId="0" fontId="1" fillId="33" borderId="18" xfId="0" applyFont="1" applyFill="1" applyBorder="1" applyAlignment="1">
      <alignment horizontal="center"/>
    </xf>
    <xf numFmtId="10" fontId="1" fillId="33" borderId="18" xfId="0" applyNumberFormat="1" applyFont="1" applyFill="1" applyBorder="1" applyAlignment="1">
      <alignment horizontal="right"/>
    </xf>
    <xf numFmtId="0" fontId="1" fillId="33" borderId="48" xfId="0" applyFont="1" applyFill="1" applyBorder="1" applyAlignment="1">
      <alignment horizontal="center"/>
    </xf>
    <xf numFmtId="0" fontId="1" fillId="33" borderId="13" xfId="0" applyFont="1" applyFill="1" applyBorder="1" applyAlignment="1">
      <alignment horizontal="center"/>
    </xf>
    <xf numFmtId="0" fontId="1" fillId="33" borderId="21" xfId="0" applyFont="1" applyFill="1" applyBorder="1" applyAlignment="1">
      <alignment horizontal="center"/>
    </xf>
    <xf numFmtId="0" fontId="0" fillId="33" borderId="38" xfId="0" applyFont="1" applyFill="1" applyBorder="1" applyAlignment="1">
      <alignment horizontal="right" vertical="center"/>
    </xf>
    <xf numFmtId="0" fontId="0" fillId="33" borderId="28" xfId="0" applyFill="1" applyBorder="1" applyAlignment="1">
      <alignment horizontal="right" vertical="center"/>
    </xf>
    <xf numFmtId="0" fontId="0" fillId="33" borderId="55" xfId="0" applyFill="1" applyBorder="1" applyAlignment="1">
      <alignment horizontal="right" vertical="center"/>
    </xf>
    <xf numFmtId="0" fontId="0" fillId="33" borderId="16" xfId="0" applyFill="1" applyBorder="1" applyAlignment="1">
      <alignment horizontal="center"/>
    </xf>
    <xf numFmtId="0" fontId="0" fillId="33" borderId="0" xfId="0" applyFill="1" applyBorder="1" applyAlignment="1">
      <alignment horizontal="center"/>
    </xf>
    <xf numFmtId="0" fontId="0" fillId="33" borderId="12" xfId="0" applyFill="1" applyBorder="1" applyAlignment="1">
      <alignment horizontal="center"/>
    </xf>
    <xf numFmtId="0" fontId="0" fillId="33" borderId="40" xfId="0" applyFont="1" applyFill="1" applyBorder="1" applyAlignment="1">
      <alignment horizontal="right" vertical="center"/>
    </xf>
    <xf numFmtId="0" fontId="0" fillId="33" borderId="56" xfId="0" applyFill="1" applyBorder="1" applyAlignment="1">
      <alignment horizontal="right" vertical="center"/>
    </xf>
    <xf numFmtId="0" fontId="0" fillId="33" borderId="57" xfId="0" applyFill="1" applyBorder="1" applyAlignment="1">
      <alignment horizontal="right" vertical="center"/>
    </xf>
    <xf numFmtId="179" fontId="1" fillId="34" borderId="48" xfId="0" applyNumberFormat="1" applyFont="1" applyFill="1" applyBorder="1" applyAlignment="1" applyProtection="1">
      <alignment horizontal="center"/>
      <protection/>
    </xf>
    <xf numFmtId="179" fontId="1" fillId="34" borderId="13" xfId="0" applyNumberFormat="1" applyFont="1" applyFill="1" applyBorder="1" applyAlignment="1" applyProtection="1">
      <alignment horizontal="center"/>
      <protection/>
    </xf>
    <xf numFmtId="179" fontId="1" fillId="34" borderId="21" xfId="0" applyNumberFormat="1" applyFont="1" applyFill="1" applyBorder="1" applyAlignment="1" applyProtection="1">
      <alignment horizontal="center"/>
      <protection/>
    </xf>
    <xf numFmtId="0" fontId="0" fillId="33" borderId="38" xfId="0" applyFill="1" applyBorder="1" applyAlignment="1">
      <alignment horizontal="right"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0" xfId="0" applyFont="1" applyFill="1" applyBorder="1" applyAlignment="1">
      <alignment horizontal="center" vertical="center"/>
    </xf>
    <xf numFmtId="0" fontId="0" fillId="33" borderId="58" xfId="0" applyFill="1" applyBorder="1" applyAlignment="1">
      <alignment horizontal="center"/>
    </xf>
    <xf numFmtId="0" fontId="0" fillId="33" borderId="59" xfId="0" applyFill="1" applyBorder="1" applyAlignment="1">
      <alignment horizontal="center"/>
    </xf>
    <xf numFmtId="0" fontId="0" fillId="33" borderId="60" xfId="0" applyFill="1" applyBorder="1" applyAlignment="1">
      <alignment horizontal="center"/>
    </xf>
    <xf numFmtId="0" fontId="0" fillId="33" borderId="61" xfId="0" applyFill="1" applyBorder="1" applyAlignment="1">
      <alignment horizontal="center"/>
    </xf>
    <xf numFmtId="0" fontId="0" fillId="33" borderId="18" xfId="0" applyFill="1" applyBorder="1" applyAlignment="1" applyProtection="1">
      <alignment horizontal="right"/>
      <protection/>
    </xf>
    <xf numFmtId="0" fontId="0" fillId="33" borderId="48" xfId="0" applyFill="1" applyBorder="1" applyAlignment="1" applyProtection="1">
      <alignment horizontal="right"/>
      <protection/>
    </xf>
    <xf numFmtId="174" fontId="1" fillId="33" borderId="18" xfId="0" applyNumberFormat="1" applyFont="1" applyFill="1" applyBorder="1" applyAlignment="1">
      <alignment horizontal="right"/>
    </xf>
    <xf numFmtId="9" fontId="1" fillId="33" borderId="18" xfId="0" applyNumberFormat="1" applyFont="1" applyFill="1" applyBorder="1" applyAlignment="1">
      <alignment horizontal="right"/>
    </xf>
    <xf numFmtId="0" fontId="0" fillId="33" borderId="24" xfId="0" applyFill="1" applyBorder="1" applyAlignment="1">
      <alignment horizontal="center"/>
    </xf>
    <xf numFmtId="0" fontId="0" fillId="33" borderId="18" xfId="0" applyFill="1" applyBorder="1" applyAlignment="1">
      <alignment horizontal="center"/>
    </xf>
    <xf numFmtId="0" fontId="0" fillId="33" borderId="23" xfId="0" applyFill="1" applyBorder="1" applyAlignment="1">
      <alignment horizontal="center"/>
    </xf>
    <xf numFmtId="174" fontId="1" fillId="33" borderId="18" xfId="0" applyNumberFormat="1" applyFont="1" applyFill="1" applyBorder="1" applyAlignment="1" applyProtection="1">
      <alignment horizontal="right"/>
      <protection/>
    </xf>
    <xf numFmtId="175" fontId="1" fillId="33" borderId="48" xfId="0" applyNumberFormat="1" applyFont="1" applyFill="1" applyBorder="1" applyAlignment="1" applyProtection="1">
      <alignment horizontal="center"/>
      <protection/>
    </xf>
    <xf numFmtId="175" fontId="1" fillId="33" borderId="13" xfId="0" applyNumberFormat="1" applyFont="1" applyFill="1" applyBorder="1" applyAlignment="1" applyProtection="1">
      <alignment horizontal="center"/>
      <protection/>
    </xf>
    <xf numFmtId="175" fontId="1" fillId="33" borderId="21" xfId="0" applyNumberFormat="1" applyFont="1" applyFill="1" applyBorder="1" applyAlignment="1" applyProtection="1">
      <alignment horizontal="center"/>
      <protection/>
    </xf>
    <xf numFmtId="0" fontId="10" fillId="34" borderId="48" xfId="0" applyFont="1" applyFill="1" applyBorder="1" applyAlignment="1" applyProtection="1">
      <alignment horizontal="center" vertical="center"/>
      <protection/>
    </xf>
    <xf numFmtId="0" fontId="10" fillId="34" borderId="13" xfId="0" applyFont="1" applyFill="1" applyBorder="1" applyAlignment="1" applyProtection="1">
      <alignment horizontal="center" vertical="center"/>
      <protection/>
    </xf>
    <xf numFmtId="0" fontId="10" fillId="34" borderId="21" xfId="0" applyFont="1" applyFill="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0" fillId="33" borderId="13" xfId="0" applyFill="1" applyBorder="1" applyAlignment="1" applyProtection="1">
      <alignment horizontal="left" vertical="center" wrapText="1"/>
      <protection/>
    </xf>
    <xf numFmtId="0" fontId="1" fillId="0" borderId="18" xfId="0" applyFont="1" applyBorder="1" applyAlignment="1" applyProtection="1">
      <alignment horizontal="left" vertical="center"/>
      <protection/>
    </xf>
    <xf numFmtId="49" fontId="1" fillId="0" borderId="48" xfId="0" applyNumberFormat="1" applyFont="1" applyBorder="1" applyAlignment="1" applyProtection="1">
      <alignment horizontal="center" vertical="center"/>
      <protection/>
    </xf>
    <xf numFmtId="49" fontId="1" fillId="0" borderId="13" xfId="0" applyNumberFormat="1" applyFont="1" applyBorder="1" applyAlignment="1" applyProtection="1">
      <alignment horizontal="center" vertical="center"/>
      <protection/>
    </xf>
    <xf numFmtId="49" fontId="1" fillId="0" borderId="21" xfId="0" applyNumberFormat="1" applyFont="1" applyBorder="1" applyAlignment="1" applyProtection="1">
      <alignment horizontal="center" vertical="center"/>
      <protection/>
    </xf>
    <xf numFmtId="178" fontId="1" fillId="0" borderId="48" xfId="0" applyNumberFormat="1" applyFont="1" applyBorder="1" applyAlignment="1" applyProtection="1">
      <alignment horizontal="center" vertical="center"/>
      <protection/>
    </xf>
    <xf numFmtId="178" fontId="1" fillId="0" borderId="13" xfId="0" applyNumberFormat="1" applyFont="1" applyBorder="1" applyAlignment="1" applyProtection="1">
      <alignment horizontal="center" vertical="center"/>
      <protection/>
    </xf>
    <xf numFmtId="178" fontId="1" fillId="0" borderId="21" xfId="0" applyNumberFormat="1" applyFont="1" applyBorder="1" applyAlignment="1" applyProtection="1">
      <alignment horizontal="center" vertical="center"/>
      <protection/>
    </xf>
    <xf numFmtId="0" fontId="0" fillId="0" borderId="14" xfId="0" applyBorder="1" applyAlignment="1" applyProtection="1">
      <alignment horizontal="center"/>
      <protection/>
    </xf>
    <xf numFmtId="0" fontId="0" fillId="0" borderId="20" xfId="0" applyBorder="1" applyAlignment="1" applyProtection="1">
      <alignment horizontal="center"/>
      <protection/>
    </xf>
    <xf numFmtId="0" fontId="0" fillId="0" borderId="62" xfId="0" applyBorder="1" applyAlignment="1" applyProtection="1">
      <alignment horizontal="center"/>
      <protection/>
    </xf>
    <xf numFmtId="0" fontId="0" fillId="33" borderId="11" xfId="0" applyFont="1" applyFill="1" applyBorder="1" applyAlignment="1" applyProtection="1">
      <alignment vertical="center"/>
      <protection/>
    </xf>
    <xf numFmtId="0" fontId="0" fillId="33" borderId="13" xfId="0" applyFill="1" applyBorder="1" applyAlignment="1" applyProtection="1">
      <alignment vertical="center"/>
      <protection/>
    </xf>
    <xf numFmtId="0" fontId="0" fillId="33" borderId="10" xfId="0" applyFill="1" applyBorder="1" applyAlignment="1" applyProtection="1">
      <alignment vertical="center"/>
      <protection/>
    </xf>
    <xf numFmtId="0" fontId="1" fillId="0" borderId="18" xfId="0" applyFont="1" applyBorder="1" applyAlignment="1" applyProtection="1">
      <alignment horizontal="center"/>
      <protection/>
    </xf>
    <xf numFmtId="0" fontId="1" fillId="0" borderId="48" xfId="0" applyFont="1" applyBorder="1" applyAlignment="1" applyProtection="1">
      <alignment horizontal="left" vertical="center"/>
      <protection/>
    </xf>
    <xf numFmtId="0" fontId="1" fillId="0" borderId="13" xfId="0" applyFont="1" applyBorder="1" applyAlignment="1" applyProtection="1">
      <alignment horizontal="left" vertical="center"/>
      <protection/>
    </xf>
    <xf numFmtId="0" fontId="1" fillId="0" borderId="21" xfId="0" applyFont="1" applyBorder="1" applyAlignment="1" applyProtection="1">
      <alignment horizontal="left" vertical="center"/>
      <protection/>
    </xf>
    <xf numFmtId="178" fontId="1" fillId="0" borderId="48" xfId="0" applyNumberFormat="1" applyFont="1" applyBorder="1" applyAlignment="1" applyProtection="1">
      <alignment horizontal="left" vertical="center"/>
      <protection/>
    </xf>
    <xf numFmtId="178" fontId="1" fillId="0" borderId="13" xfId="0" applyNumberFormat="1" applyFont="1" applyBorder="1" applyAlignment="1" applyProtection="1">
      <alignment horizontal="left" vertical="center"/>
      <protection/>
    </xf>
    <xf numFmtId="178" fontId="1" fillId="0" borderId="21" xfId="0" applyNumberFormat="1" applyFont="1" applyBorder="1" applyAlignment="1" applyProtection="1">
      <alignment horizontal="left" vertical="center"/>
      <protection/>
    </xf>
    <xf numFmtId="178" fontId="1" fillId="0" borderId="18" xfId="0" applyNumberFormat="1" applyFont="1" applyBorder="1" applyAlignment="1" applyProtection="1">
      <alignment horizontal="left" vertical="center"/>
      <protection/>
    </xf>
    <xf numFmtId="0" fontId="1" fillId="0" borderId="11" xfId="60" applyNumberFormat="1" applyFont="1" applyFill="1" applyBorder="1" applyAlignment="1" applyProtection="1">
      <alignment horizontal="left" vertical="top" wrapText="1"/>
      <protection/>
    </xf>
    <xf numFmtId="0" fontId="1" fillId="0" borderId="17" xfId="60" applyNumberFormat="1" applyFont="1" applyFill="1" applyBorder="1" applyAlignment="1" applyProtection="1">
      <alignment horizontal="left" vertical="top" wrapText="1"/>
      <protection/>
    </xf>
    <xf numFmtId="0" fontId="1" fillId="0" borderId="10" xfId="60" applyNumberFormat="1" applyFont="1" applyFill="1" applyBorder="1" applyAlignment="1" applyProtection="1">
      <alignment horizontal="left" vertical="top" wrapText="1"/>
      <protection/>
    </xf>
    <xf numFmtId="0" fontId="1" fillId="0" borderId="16" xfId="60" applyNumberFormat="1" applyFont="1" applyFill="1" applyBorder="1" applyAlignment="1" applyProtection="1">
      <alignment horizontal="left" vertical="top" wrapText="1"/>
      <protection/>
    </xf>
    <xf numFmtId="0" fontId="1" fillId="0" borderId="0" xfId="60" applyNumberFormat="1" applyFont="1" applyFill="1" applyBorder="1" applyAlignment="1" applyProtection="1">
      <alignment horizontal="left" vertical="top" wrapText="1"/>
      <protection/>
    </xf>
    <xf numFmtId="0" fontId="1" fillId="0" borderId="12" xfId="60" applyNumberFormat="1" applyFont="1" applyFill="1" applyBorder="1" applyAlignment="1" applyProtection="1">
      <alignment horizontal="left" vertical="top" wrapText="1"/>
      <protection/>
    </xf>
    <xf numFmtId="0" fontId="1" fillId="0" borderId="14" xfId="60" applyNumberFormat="1" applyFont="1" applyFill="1" applyBorder="1" applyAlignment="1" applyProtection="1">
      <alignment horizontal="left" vertical="top" wrapText="1"/>
      <protection/>
    </xf>
    <xf numFmtId="0" fontId="1" fillId="0" borderId="20" xfId="60" applyNumberFormat="1" applyFont="1" applyFill="1" applyBorder="1" applyAlignment="1" applyProtection="1">
      <alignment horizontal="left" vertical="top" wrapText="1"/>
      <protection/>
    </xf>
    <xf numFmtId="0" fontId="1" fillId="0" borderId="15" xfId="60" applyNumberFormat="1" applyFont="1" applyFill="1" applyBorder="1" applyAlignment="1" applyProtection="1">
      <alignment horizontal="left" vertical="top"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9">
    <dxf>
      <font>
        <b/>
        <i val="0"/>
        <color indexed="10"/>
      </font>
    </dxf>
    <dxf>
      <font>
        <b/>
        <i val="0"/>
        <color indexed="10"/>
      </font>
    </dxf>
    <dxf>
      <fill>
        <patternFill>
          <bgColor theme="0" tint="-0.14995999634265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114300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76200" y="180975"/>
          <a:ext cx="8886825" cy="685800"/>
        </a:xfrm>
        <a:prstGeom prst="rect">
          <a:avLst/>
        </a:prstGeom>
        <a:noFill/>
        <a:ln w="6350" cmpd="sng">
          <a:solidFill>
            <a:srgbClr val="000000"/>
          </a:solidFill>
          <a:headEnd type="none"/>
          <a:tailEnd type="none"/>
        </a:ln>
      </xdr:spPr>
    </xdr:pic>
    <xdr:clientData/>
  </xdr:twoCellAnchor>
  <xdr:twoCellAnchor editAs="oneCell">
    <xdr:from>
      <xdr:col>2</xdr:col>
      <xdr:colOff>19050</xdr:colOff>
      <xdr:row>1</xdr:row>
      <xdr:rowOff>38100</xdr:rowOff>
    </xdr:from>
    <xdr:to>
      <xdr:col>3</xdr:col>
      <xdr:colOff>247650</xdr:colOff>
      <xdr:row>1</xdr:row>
      <xdr:rowOff>666750</xdr:rowOff>
    </xdr:to>
    <xdr:pic>
      <xdr:nvPicPr>
        <xdr:cNvPr id="2" name="Picture 6"/>
        <xdr:cNvPicPr preferRelativeResize="1">
          <a:picLocks noChangeAspect="1"/>
        </xdr:cNvPicPr>
      </xdr:nvPicPr>
      <xdr:blipFill>
        <a:blip r:embed="rId2"/>
        <a:stretch>
          <a:fillRect/>
        </a:stretch>
      </xdr:blipFill>
      <xdr:spPr>
        <a:xfrm>
          <a:off x="238125" y="200025"/>
          <a:ext cx="695325" cy="628650"/>
        </a:xfrm>
        <a:prstGeom prst="rect">
          <a:avLst/>
        </a:prstGeom>
        <a:noFill/>
        <a:ln w="9525" cmpd="sng">
          <a:noFill/>
        </a:ln>
      </xdr:spPr>
    </xdr:pic>
    <xdr:clientData/>
  </xdr:twoCellAnchor>
  <xdr:twoCellAnchor>
    <xdr:from>
      <xdr:col>15</xdr:col>
      <xdr:colOff>762000</xdr:colOff>
      <xdr:row>1</xdr:row>
      <xdr:rowOff>28575</xdr:rowOff>
    </xdr:from>
    <xdr:to>
      <xdr:col>15</xdr:col>
      <xdr:colOff>762000</xdr:colOff>
      <xdr:row>1</xdr:row>
      <xdr:rowOff>647700</xdr:rowOff>
    </xdr:to>
    <xdr:pic>
      <xdr:nvPicPr>
        <xdr:cNvPr id="3" name="Picture 8"/>
        <xdr:cNvPicPr preferRelativeResize="1">
          <a:picLocks noChangeAspect="1"/>
        </xdr:cNvPicPr>
      </xdr:nvPicPr>
      <xdr:blipFill>
        <a:blip r:embed="rId3"/>
        <a:stretch>
          <a:fillRect/>
        </a:stretch>
      </xdr:blipFill>
      <xdr:spPr>
        <a:xfrm>
          <a:off x="8848725" y="190500"/>
          <a:ext cx="0" cy="619125"/>
        </a:xfrm>
        <a:prstGeom prst="rect">
          <a:avLst/>
        </a:prstGeom>
        <a:noFill/>
        <a:ln w="9525" cmpd="sng">
          <a:noFill/>
        </a:ln>
      </xdr:spPr>
    </xdr:pic>
    <xdr:clientData/>
  </xdr:twoCellAnchor>
  <xdr:twoCellAnchor>
    <xdr:from>
      <xdr:col>15</xdr:col>
      <xdr:colOff>57150</xdr:colOff>
      <xdr:row>1</xdr:row>
      <xdr:rowOff>28575</xdr:rowOff>
    </xdr:from>
    <xdr:to>
      <xdr:col>15</xdr:col>
      <xdr:colOff>752475</xdr:colOff>
      <xdr:row>1</xdr:row>
      <xdr:rowOff>695325</xdr:rowOff>
    </xdr:to>
    <xdr:pic>
      <xdr:nvPicPr>
        <xdr:cNvPr id="4" name="Picture 17"/>
        <xdr:cNvPicPr preferRelativeResize="1">
          <a:picLocks noChangeAspect="1"/>
        </xdr:cNvPicPr>
      </xdr:nvPicPr>
      <xdr:blipFill>
        <a:blip r:embed="rId3"/>
        <a:stretch>
          <a:fillRect/>
        </a:stretch>
      </xdr:blipFill>
      <xdr:spPr>
        <a:xfrm>
          <a:off x="8143875" y="190500"/>
          <a:ext cx="695325" cy="666750"/>
        </a:xfrm>
        <a:prstGeom prst="rect">
          <a:avLst/>
        </a:prstGeom>
        <a:noFill/>
        <a:ln w="9525" cmpd="sng">
          <a:noFill/>
        </a:ln>
      </xdr:spPr>
    </xdr:pic>
    <xdr:clientData/>
  </xdr:twoCellAnchor>
  <xdr:twoCellAnchor>
    <xdr:from>
      <xdr:col>15</xdr:col>
      <xdr:colOff>123825</xdr:colOff>
      <xdr:row>2</xdr:row>
      <xdr:rowOff>28575</xdr:rowOff>
    </xdr:from>
    <xdr:to>
      <xdr:col>16</xdr:col>
      <xdr:colOff>114300</xdr:colOff>
      <xdr:row>2</xdr:row>
      <xdr:rowOff>257175</xdr:rowOff>
    </xdr:to>
    <xdr:sp macro="[0]!ObliczMD5">
      <xdr:nvSpPr>
        <xdr:cNvPr id="5" name="Prostokąt zaokrąglony 5"/>
        <xdr:cNvSpPr>
          <a:spLocks/>
        </xdr:cNvSpPr>
      </xdr:nvSpPr>
      <xdr:spPr>
        <a:xfrm>
          <a:off x="8210550" y="895350"/>
          <a:ext cx="752475" cy="228600"/>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Oblicz</a:t>
          </a:r>
        </a:p>
      </xdr:txBody>
    </xdr:sp>
    <xdr:clientData fPrintsWithSheet="0"/>
  </xdr:twoCellAnchor>
  <xdr:twoCellAnchor editAs="oneCell">
    <xdr:from>
      <xdr:col>15</xdr:col>
      <xdr:colOff>723900</xdr:colOff>
      <xdr:row>9</xdr:row>
      <xdr:rowOff>28575</xdr:rowOff>
    </xdr:from>
    <xdr:to>
      <xdr:col>16</xdr:col>
      <xdr:colOff>114300</xdr:colOff>
      <xdr:row>9</xdr:row>
      <xdr:rowOff>180975</xdr:rowOff>
    </xdr:to>
    <xdr:pic macro="[0]!P_1_1_3">
      <xdr:nvPicPr>
        <xdr:cNvPr id="6" name="Obraz 8" descr="pomoc.bmp"/>
        <xdr:cNvPicPr preferRelativeResize="1">
          <a:picLocks noChangeAspect="1"/>
        </xdr:cNvPicPr>
      </xdr:nvPicPr>
      <xdr:blipFill>
        <a:blip r:embed="rId4"/>
        <a:stretch>
          <a:fillRect/>
        </a:stretch>
      </xdr:blipFill>
      <xdr:spPr>
        <a:xfrm>
          <a:off x="8810625" y="3343275"/>
          <a:ext cx="152400" cy="152400"/>
        </a:xfrm>
        <a:prstGeom prst="rect">
          <a:avLst/>
        </a:prstGeom>
        <a:noFill/>
        <a:ln w="9525" cmpd="sng">
          <a:noFill/>
        </a:ln>
      </xdr:spPr>
    </xdr:pic>
    <xdr:clientData fPrintsWithSheet="0"/>
  </xdr:twoCellAnchor>
  <xdr:twoCellAnchor editAs="oneCell">
    <xdr:from>
      <xdr:col>15</xdr:col>
      <xdr:colOff>723900</xdr:colOff>
      <xdr:row>10</xdr:row>
      <xdr:rowOff>19050</xdr:rowOff>
    </xdr:from>
    <xdr:to>
      <xdr:col>16</xdr:col>
      <xdr:colOff>114300</xdr:colOff>
      <xdr:row>10</xdr:row>
      <xdr:rowOff>171450</xdr:rowOff>
    </xdr:to>
    <xdr:pic macro="[0]!P_1_1_4">
      <xdr:nvPicPr>
        <xdr:cNvPr id="7" name="Obraz 8" descr="pomoc.bmp"/>
        <xdr:cNvPicPr preferRelativeResize="1">
          <a:picLocks noChangeAspect="1"/>
        </xdr:cNvPicPr>
      </xdr:nvPicPr>
      <xdr:blipFill>
        <a:blip r:embed="rId4"/>
        <a:stretch>
          <a:fillRect/>
        </a:stretch>
      </xdr:blipFill>
      <xdr:spPr>
        <a:xfrm>
          <a:off x="8810625" y="3886200"/>
          <a:ext cx="152400" cy="152400"/>
        </a:xfrm>
        <a:prstGeom prst="rect">
          <a:avLst/>
        </a:prstGeom>
        <a:noFill/>
        <a:ln w="9525" cmpd="sng">
          <a:noFill/>
        </a:ln>
      </xdr:spPr>
    </xdr:pic>
    <xdr:clientData fPrintsWithSheet="0"/>
  </xdr:twoCellAnchor>
  <xdr:twoCellAnchor editAs="oneCell">
    <xdr:from>
      <xdr:col>15</xdr:col>
      <xdr:colOff>723900</xdr:colOff>
      <xdr:row>13</xdr:row>
      <xdr:rowOff>9525</xdr:rowOff>
    </xdr:from>
    <xdr:to>
      <xdr:col>16</xdr:col>
      <xdr:colOff>114300</xdr:colOff>
      <xdr:row>13</xdr:row>
      <xdr:rowOff>161925</xdr:rowOff>
    </xdr:to>
    <xdr:pic macro="[0]!P_1_1_5">
      <xdr:nvPicPr>
        <xdr:cNvPr id="8" name="Obraz 8" descr="pomoc.bmp"/>
        <xdr:cNvPicPr preferRelativeResize="1">
          <a:picLocks noChangeAspect="1"/>
        </xdr:cNvPicPr>
      </xdr:nvPicPr>
      <xdr:blipFill>
        <a:blip r:embed="rId4"/>
        <a:stretch>
          <a:fillRect/>
        </a:stretch>
      </xdr:blipFill>
      <xdr:spPr>
        <a:xfrm>
          <a:off x="8810625" y="4476750"/>
          <a:ext cx="152400" cy="152400"/>
        </a:xfrm>
        <a:prstGeom prst="rect">
          <a:avLst/>
        </a:prstGeom>
        <a:noFill/>
        <a:ln w="9525" cmpd="sng">
          <a:noFill/>
        </a:ln>
      </xdr:spPr>
    </xdr:pic>
    <xdr:clientData fPrintsWithSheet="0"/>
  </xdr:twoCellAnchor>
  <xdr:twoCellAnchor editAs="oneCell">
    <xdr:from>
      <xdr:col>15</xdr:col>
      <xdr:colOff>723900</xdr:colOff>
      <xdr:row>17</xdr:row>
      <xdr:rowOff>19050</xdr:rowOff>
    </xdr:from>
    <xdr:to>
      <xdr:col>16</xdr:col>
      <xdr:colOff>114300</xdr:colOff>
      <xdr:row>18</xdr:row>
      <xdr:rowOff>9525</xdr:rowOff>
    </xdr:to>
    <xdr:pic macro="[0]!P_1_1_6">
      <xdr:nvPicPr>
        <xdr:cNvPr id="9" name="Obraz 8" descr="pomoc.bmp"/>
        <xdr:cNvPicPr preferRelativeResize="1">
          <a:picLocks noChangeAspect="1"/>
        </xdr:cNvPicPr>
      </xdr:nvPicPr>
      <xdr:blipFill>
        <a:blip r:embed="rId4"/>
        <a:stretch>
          <a:fillRect/>
        </a:stretch>
      </xdr:blipFill>
      <xdr:spPr>
        <a:xfrm>
          <a:off x="8810625" y="4819650"/>
          <a:ext cx="152400" cy="152400"/>
        </a:xfrm>
        <a:prstGeom prst="rect">
          <a:avLst/>
        </a:prstGeom>
        <a:noFill/>
        <a:ln w="9525" cmpd="sng">
          <a:noFill/>
        </a:ln>
      </xdr:spPr>
    </xdr:pic>
    <xdr:clientData fPrintsWithSheet="0"/>
  </xdr:twoCellAnchor>
  <xdr:twoCellAnchor editAs="oneCell">
    <xdr:from>
      <xdr:col>15</xdr:col>
      <xdr:colOff>714375</xdr:colOff>
      <xdr:row>27</xdr:row>
      <xdr:rowOff>9525</xdr:rowOff>
    </xdr:from>
    <xdr:to>
      <xdr:col>16</xdr:col>
      <xdr:colOff>104775</xdr:colOff>
      <xdr:row>27</xdr:row>
      <xdr:rowOff>161925</xdr:rowOff>
    </xdr:to>
    <xdr:pic macro="[0]!P_1_2_2">
      <xdr:nvPicPr>
        <xdr:cNvPr id="10" name="Obraz 8" descr="pomoc.bmp"/>
        <xdr:cNvPicPr preferRelativeResize="1">
          <a:picLocks noChangeAspect="1"/>
        </xdr:cNvPicPr>
      </xdr:nvPicPr>
      <xdr:blipFill>
        <a:blip r:embed="rId4"/>
        <a:stretch>
          <a:fillRect/>
        </a:stretch>
      </xdr:blipFill>
      <xdr:spPr>
        <a:xfrm>
          <a:off x="8801100" y="10191750"/>
          <a:ext cx="152400" cy="152400"/>
        </a:xfrm>
        <a:prstGeom prst="rect">
          <a:avLst/>
        </a:prstGeom>
        <a:noFill/>
        <a:ln w="9525" cmpd="sng">
          <a:noFill/>
        </a:ln>
      </xdr:spPr>
    </xdr:pic>
    <xdr:clientData fPrintsWithSheet="0"/>
  </xdr:twoCellAnchor>
  <xdr:twoCellAnchor editAs="oneCell">
    <xdr:from>
      <xdr:col>15</xdr:col>
      <xdr:colOff>714375</xdr:colOff>
      <xdr:row>28</xdr:row>
      <xdr:rowOff>9525</xdr:rowOff>
    </xdr:from>
    <xdr:to>
      <xdr:col>16</xdr:col>
      <xdr:colOff>104775</xdr:colOff>
      <xdr:row>28</xdr:row>
      <xdr:rowOff>161925</xdr:rowOff>
    </xdr:to>
    <xdr:pic macro="[0]!P_1_2_3">
      <xdr:nvPicPr>
        <xdr:cNvPr id="11" name="Obraz 8" descr="pomoc.bmp"/>
        <xdr:cNvPicPr preferRelativeResize="1">
          <a:picLocks noChangeAspect="1"/>
        </xdr:cNvPicPr>
      </xdr:nvPicPr>
      <xdr:blipFill>
        <a:blip r:embed="rId4"/>
        <a:stretch>
          <a:fillRect/>
        </a:stretch>
      </xdr:blipFill>
      <xdr:spPr>
        <a:xfrm>
          <a:off x="8801100" y="10353675"/>
          <a:ext cx="152400" cy="152400"/>
        </a:xfrm>
        <a:prstGeom prst="rect">
          <a:avLst/>
        </a:prstGeom>
        <a:noFill/>
        <a:ln w="9525" cmpd="sng">
          <a:noFill/>
        </a:ln>
      </xdr:spPr>
    </xdr:pic>
    <xdr:clientData fPrintsWithSheet="0"/>
  </xdr:twoCellAnchor>
  <xdr:twoCellAnchor editAs="oneCell">
    <xdr:from>
      <xdr:col>15</xdr:col>
      <xdr:colOff>714375</xdr:colOff>
      <xdr:row>38</xdr:row>
      <xdr:rowOff>85725</xdr:rowOff>
    </xdr:from>
    <xdr:to>
      <xdr:col>16</xdr:col>
      <xdr:colOff>104775</xdr:colOff>
      <xdr:row>38</xdr:row>
      <xdr:rowOff>238125</xdr:rowOff>
    </xdr:to>
    <xdr:pic macro="[0]!P_1_2_4">
      <xdr:nvPicPr>
        <xdr:cNvPr id="12" name="Obraz 8" descr="pomoc.bmp"/>
        <xdr:cNvPicPr preferRelativeResize="1">
          <a:picLocks noChangeAspect="1"/>
        </xdr:cNvPicPr>
      </xdr:nvPicPr>
      <xdr:blipFill>
        <a:blip r:embed="rId4"/>
        <a:stretch>
          <a:fillRect/>
        </a:stretch>
      </xdr:blipFill>
      <xdr:spPr>
        <a:xfrm>
          <a:off x="8801100" y="12306300"/>
          <a:ext cx="152400" cy="152400"/>
        </a:xfrm>
        <a:prstGeom prst="rect">
          <a:avLst/>
        </a:prstGeom>
        <a:noFill/>
        <a:ln w="9525" cmpd="sng">
          <a:noFill/>
        </a:ln>
      </xdr:spPr>
    </xdr:pic>
    <xdr:clientData fPrintsWithSheet="0"/>
  </xdr:twoCellAnchor>
  <xdr:twoCellAnchor editAs="oneCell">
    <xdr:from>
      <xdr:col>15</xdr:col>
      <xdr:colOff>704850</xdr:colOff>
      <xdr:row>47</xdr:row>
      <xdr:rowOff>85725</xdr:rowOff>
    </xdr:from>
    <xdr:to>
      <xdr:col>16</xdr:col>
      <xdr:colOff>95250</xdr:colOff>
      <xdr:row>47</xdr:row>
      <xdr:rowOff>238125</xdr:rowOff>
    </xdr:to>
    <xdr:pic macro="[0]!P_1_2_5">
      <xdr:nvPicPr>
        <xdr:cNvPr id="13" name="Obraz 8" descr="pomoc.bmp"/>
        <xdr:cNvPicPr preferRelativeResize="1">
          <a:picLocks noChangeAspect="1"/>
        </xdr:cNvPicPr>
      </xdr:nvPicPr>
      <xdr:blipFill>
        <a:blip r:embed="rId4"/>
        <a:stretch>
          <a:fillRect/>
        </a:stretch>
      </xdr:blipFill>
      <xdr:spPr>
        <a:xfrm>
          <a:off x="8791575" y="14116050"/>
          <a:ext cx="152400" cy="152400"/>
        </a:xfrm>
        <a:prstGeom prst="rect">
          <a:avLst/>
        </a:prstGeom>
        <a:noFill/>
        <a:ln w="9525" cmpd="sng">
          <a:noFill/>
        </a:ln>
      </xdr:spPr>
    </xdr:pic>
    <xdr:clientData fPrintsWithSheet="0"/>
  </xdr:twoCellAnchor>
  <xdr:twoCellAnchor editAs="oneCell">
    <xdr:from>
      <xdr:col>15</xdr:col>
      <xdr:colOff>704850</xdr:colOff>
      <xdr:row>54</xdr:row>
      <xdr:rowOff>66675</xdr:rowOff>
    </xdr:from>
    <xdr:to>
      <xdr:col>16</xdr:col>
      <xdr:colOff>95250</xdr:colOff>
      <xdr:row>54</xdr:row>
      <xdr:rowOff>219075</xdr:rowOff>
    </xdr:to>
    <xdr:pic macro="[0]!P_1_2_6">
      <xdr:nvPicPr>
        <xdr:cNvPr id="14" name="Obraz 8" descr="pomoc.bmp"/>
        <xdr:cNvPicPr preferRelativeResize="1">
          <a:picLocks noChangeAspect="1"/>
        </xdr:cNvPicPr>
      </xdr:nvPicPr>
      <xdr:blipFill>
        <a:blip r:embed="rId4"/>
        <a:stretch>
          <a:fillRect/>
        </a:stretch>
      </xdr:blipFill>
      <xdr:spPr>
        <a:xfrm>
          <a:off x="8791575" y="15363825"/>
          <a:ext cx="152400" cy="152400"/>
        </a:xfrm>
        <a:prstGeom prst="rect">
          <a:avLst/>
        </a:prstGeom>
        <a:noFill/>
        <a:ln w="9525" cmpd="sng">
          <a:noFill/>
        </a:ln>
      </xdr:spPr>
    </xdr:pic>
    <xdr:clientData fPrintsWithSheet="0"/>
  </xdr:twoCellAnchor>
  <xdr:twoCellAnchor editAs="oneCell">
    <xdr:from>
      <xdr:col>15</xdr:col>
      <xdr:colOff>714375</xdr:colOff>
      <xdr:row>60</xdr:row>
      <xdr:rowOff>161925</xdr:rowOff>
    </xdr:from>
    <xdr:to>
      <xdr:col>16</xdr:col>
      <xdr:colOff>104775</xdr:colOff>
      <xdr:row>60</xdr:row>
      <xdr:rowOff>314325</xdr:rowOff>
    </xdr:to>
    <xdr:pic macro="[0]!P_1_2_7">
      <xdr:nvPicPr>
        <xdr:cNvPr id="15" name="Obraz 8" descr="pomoc.bmp"/>
        <xdr:cNvPicPr preferRelativeResize="1">
          <a:picLocks noChangeAspect="1"/>
        </xdr:cNvPicPr>
      </xdr:nvPicPr>
      <xdr:blipFill>
        <a:blip r:embed="rId4"/>
        <a:stretch>
          <a:fillRect/>
        </a:stretch>
      </xdr:blipFill>
      <xdr:spPr>
        <a:xfrm>
          <a:off x="8801100" y="18230850"/>
          <a:ext cx="152400" cy="152400"/>
        </a:xfrm>
        <a:prstGeom prst="rect">
          <a:avLst/>
        </a:prstGeom>
        <a:noFill/>
        <a:ln w="9525" cmpd="sng">
          <a:noFill/>
        </a:ln>
      </xdr:spPr>
    </xdr:pic>
    <xdr:clientData fPrintsWithSheet="0"/>
  </xdr:twoCellAnchor>
  <xdr:twoCellAnchor editAs="oneCell">
    <xdr:from>
      <xdr:col>15</xdr:col>
      <xdr:colOff>714375</xdr:colOff>
      <xdr:row>73</xdr:row>
      <xdr:rowOff>28575</xdr:rowOff>
    </xdr:from>
    <xdr:to>
      <xdr:col>16</xdr:col>
      <xdr:colOff>104775</xdr:colOff>
      <xdr:row>73</xdr:row>
      <xdr:rowOff>180975</xdr:rowOff>
    </xdr:to>
    <xdr:pic macro="[0]!P_1_3_1">
      <xdr:nvPicPr>
        <xdr:cNvPr id="16" name="Obraz 8" descr="pomoc.bmp"/>
        <xdr:cNvPicPr preferRelativeResize="1">
          <a:picLocks noChangeAspect="1"/>
        </xdr:cNvPicPr>
      </xdr:nvPicPr>
      <xdr:blipFill>
        <a:blip r:embed="rId4"/>
        <a:stretch>
          <a:fillRect/>
        </a:stretch>
      </xdr:blipFill>
      <xdr:spPr>
        <a:xfrm>
          <a:off x="8801100" y="27851100"/>
          <a:ext cx="152400" cy="152400"/>
        </a:xfrm>
        <a:prstGeom prst="rect">
          <a:avLst/>
        </a:prstGeom>
        <a:noFill/>
        <a:ln w="9525" cmpd="sng">
          <a:noFill/>
        </a:ln>
      </xdr:spPr>
    </xdr:pic>
    <xdr:clientData fPrintsWithSheet="0"/>
  </xdr:twoCellAnchor>
  <xdr:twoCellAnchor editAs="oneCell">
    <xdr:from>
      <xdr:col>15</xdr:col>
      <xdr:colOff>714375</xdr:colOff>
      <xdr:row>83</xdr:row>
      <xdr:rowOff>171450</xdr:rowOff>
    </xdr:from>
    <xdr:to>
      <xdr:col>16</xdr:col>
      <xdr:colOff>104775</xdr:colOff>
      <xdr:row>83</xdr:row>
      <xdr:rowOff>323850</xdr:rowOff>
    </xdr:to>
    <xdr:pic macro="[0]!P_1_3_2">
      <xdr:nvPicPr>
        <xdr:cNvPr id="17" name="Obraz 8" descr="pomoc.bmp"/>
        <xdr:cNvPicPr preferRelativeResize="1">
          <a:picLocks noChangeAspect="1"/>
        </xdr:cNvPicPr>
      </xdr:nvPicPr>
      <xdr:blipFill>
        <a:blip r:embed="rId4"/>
        <a:stretch>
          <a:fillRect/>
        </a:stretch>
      </xdr:blipFill>
      <xdr:spPr>
        <a:xfrm>
          <a:off x="8801100" y="35833050"/>
          <a:ext cx="152400" cy="152400"/>
        </a:xfrm>
        <a:prstGeom prst="rect">
          <a:avLst/>
        </a:prstGeom>
        <a:noFill/>
        <a:ln w="9525" cmpd="sng">
          <a:noFill/>
        </a:ln>
      </xdr:spPr>
    </xdr:pic>
    <xdr:clientData fPrintsWithSheet="0"/>
  </xdr:twoCellAnchor>
  <xdr:twoCellAnchor>
    <xdr:from>
      <xdr:col>13</xdr:col>
      <xdr:colOff>638175</xdr:colOff>
      <xdr:row>2</xdr:row>
      <xdr:rowOff>28575</xdr:rowOff>
    </xdr:from>
    <xdr:to>
      <xdr:col>15</xdr:col>
      <xdr:colOff>85725</xdr:colOff>
      <xdr:row>2</xdr:row>
      <xdr:rowOff>257175</xdr:rowOff>
    </xdr:to>
    <xdr:sp macro="[0]!OknoZaloguj">
      <xdr:nvSpPr>
        <xdr:cNvPr id="18" name="Prostokąt zaokrąglony 20"/>
        <xdr:cNvSpPr>
          <a:spLocks/>
        </xdr:cNvSpPr>
      </xdr:nvSpPr>
      <xdr:spPr>
        <a:xfrm>
          <a:off x="7419975" y="895350"/>
          <a:ext cx="752475" cy="228600"/>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1100" b="0" i="0" u="none" baseline="0">
              <a:solidFill>
                <a:srgbClr val="FFFFFF"/>
              </a:solidFill>
            </a:rPr>
            <a:t>Zaloguj</a:t>
          </a:r>
        </a:p>
      </xdr:txBody>
    </xdr:sp>
    <xdr:clientData fPrintsWithSheet="0"/>
  </xdr:twoCellAnchor>
  <xdr:twoCellAnchor>
    <xdr:from>
      <xdr:col>13</xdr:col>
      <xdr:colOff>171450</xdr:colOff>
      <xdr:row>126</xdr:row>
      <xdr:rowOff>133350</xdr:rowOff>
    </xdr:from>
    <xdr:to>
      <xdr:col>16</xdr:col>
      <xdr:colOff>76200</xdr:colOff>
      <xdr:row>127</xdr:row>
      <xdr:rowOff>38100</xdr:rowOff>
    </xdr:to>
    <xdr:grpSp>
      <xdr:nvGrpSpPr>
        <xdr:cNvPr id="19" name="Shp_Dzialanie"/>
        <xdr:cNvGrpSpPr>
          <a:grpSpLocks/>
        </xdr:cNvGrpSpPr>
      </xdr:nvGrpSpPr>
      <xdr:grpSpPr>
        <a:xfrm>
          <a:off x="6953250" y="51854100"/>
          <a:ext cx="1971675" cy="409575"/>
          <a:chOff x="6943724" y="37709475"/>
          <a:chExt cx="1971675" cy="514350"/>
        </a:xfrm>
        <a:solidFill>
          <a:srgbClr val="FFFFFF"/>
        </a:solidFill>
      </xdr:grpSpPr>
      <xdr:sp>
        <xdr:nvSpPr>
          <xdr:cNvPr id="20" name="Prostokąt zaokrąglony 23"/>
          <xdr:cNvSpPr>
            <a:spLocks/>
          </xdr:cNvSpPr>
        </xdr:nvSpPr>
        <xdr:spPr>
          <a:xfrm>
            <a:off x="6943724" y="37709475"/>
            <a:ext cx="1971675" cy="514350"/>
          </a:xfrm>
          <a:prstGeom prst="roundRect">
            <a:avLst/>
          </a:prstGeom>
          <a:gradFill rotWithShape="1">
            <a:gsLst>
              <a:gs pos="0">
                <a:srgbClr val="002060"/>
              </a:gs>
              <a:gs pos="64999">
                <a:srgbClr val="F0EBD5"/>
              </a:gs>
              <a:gs pos="100000">
                <a:srgbClr val="D1C39F"/>
              </a:gs>
            </a:gsLst>
            <a:lin ang="5400000" scaled="1"/>
          </a:gradFill>
          <a:ln w="25400" cmpd="sng">
            <a:solidFill>
              <a:srgbClr val="385D8A">
                <a:alpha val="43136"/>
              </a:srgbClr>
            </a:solidFill>
            <a:headEnd type="none"/>
            <a:tailEnd type="none"/>
          </a:ln>
        </xdr:spPr>
        <xdr:txBody>
          <a:bodyPr vertOverflow="clip" wrap="square" lIns="0" tIns="0" rIns="0" bIns="0"/>
          <a:p>
            <a:pPr algn="l">
              <a:defRPr/>
            </a:pPr>
            <a:r>
              <a:rPr lang="en-US" cap="none" sz="1100" b="0" i="0" u="none" baseline="0">
                <a:solidFill>
                  <a:srgbClr val="FFFFFF"/>
                </a:solidFill>
              </a:rPr>
              <a:t>Działanie</a:t>
            </a:r>
          </a:p>
        </xdr:txBody>
      </xdr:sp>
      <xdr:sp macro="[0]!Arkusz1.UsunDzialanie">
        <xdr:nvSpPr>
          <xdr:cNvPr id="21" name="Prostokąt zaokrąglony 21"/>
          <xdr:cNvSpPr>
            <a:spLocks/>
          </xdr:cNvSpPr>
        </xdr:nvSpPr>
        <xdr:spPr>
          <a:xfrm>
            <a:off x="8010400" y="37936689"/>
            <a:ext cx="790642" cy="22721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1100" b="0" i="0" u="none" baseline="0">
                <a:solidFill>
                  <a:srgbClr val="FFFFFF"/>
                </a:solidFill>
              </a:rPr>
              <a:t>Usuń </a:t>
            </a:r>
          </a:p>
        </xdr:txBody>
      </xdr:sp>
      <xdr:sp macro="[0]!Arkusz1.DodajDzialanie">
        <xdr:nvSpPr>
          <xdr:cNvPr id="22" name="Prostokąt zaokrąglony 22"/>
          <xdr:cNvSpPr>
            <a:spLocks/>
          </xdr:cNvSpPr>
        </xdr:nvSpPr>
        <xdr:spPr>
          <a:xfrm>
            <a:off x="7077305" y="37936689"/>
            <a:ext cx="790642" cy="22721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1100" b="0" i="0" u="none" baseline="0">
                <a:solidFill>
                  <a:srgbClr val="FFFFFF"/>
                </a:solidFill>
              </a:rPr>
              <a:t>Dodaj</a:t>
            </a:r>
          </a:p>
        </xdr:txBody>
      </xdr:sp>
    </xdr:grpSp>
    <xdr:clientData fPrintsWithSheet="0"/>
  </xdr:twoCellAnchor>
  <xdr:twoCellAnchor>
    <xdr:from>
      <xdr:col>13</xdr:col>
      <xdr:colOff>66675</xdr:colOff>
      <xdr:row>289</xdr:row>
      <xdr:rowOff>609600</xdr:rowOff>
    </xdr:from>
    <xdr:to>
      <xdr:col>15</xdr:col>
      <xdr:colOff>733425</xdr:colOff>
      <xdr:row>290</xdr:row>
      <xdr:rowOff>409575</xdr:rowOff>
    </xdr:to>
    <xdr:grpSp>
      <xdr:nvGrpSpPr>
        <xdr:cNvPr id="23" name="Grupa 25"/>
        <xdr:cNvGrpSpPr>
          <a:grpSpLocks/>
        </xdr:cNvGrpSpPr>
      </xdr:nvGrpSpPr>
      <xdr:grpSpPr>
        <a:xfrm>
          <a:off x="6848475" y="91601925"/>
          <a:ext cx="1971675" cy="514350"/>
          <a:chOff x="6943724" y="37709475"/>
          <a:chExt cx="1971675" cy="514350"/>
        </a:xfrm>
        <a:solidFill>
          <a:srgbClr val="FFFFFF"/>
        </a:solidFill>
      </xdr:grpSpPr>
      <xdr:sp>
        <xdr:nvSpPr>
          <xdr:cNvPr id="24" name="Prostokąt zaokrąglony 26"/>
          <xdr:cNvSpPr>
            <a:spLocks/>
          </xdr:cNvSpPr>
        </xdr:nvSpPr>
        <xdr:spPr>
          <a:xfrm>
            <a:off x="6943724" y="37709475"/>
            <a:ext cx="1971675" cy="514350"/>
          </a:xfrm>
          <a:prstGeom prst="roundRect">
            <a:avLst/>
          </a:prstGeom>
          <a:gradFill rotWithShape="1">
            <a:gsLst>
              <a:gs pos="0">
                <a:srgbClr val="002060"/>
              </a:gs>
              <a:gs pos="64999">
                <a:srgbClr val="F0EBD5"/>
              </a:gs>
              <a:gs pos="100000">
                <a:srgbClr val="D1C39F"/>
              </a:gs>
            </a:gsLst>
            <a:lin ang="5400000" scaled="1"/>
          </a:gradFill>
          <a:ln w="25400" cmpd="sng">
            <a:solidFill>
              <a:srgbClr val="385D8A">
                <a:alpha val="43136"/>
              </a:srgbClr>
            </a:solidFill>
            <a:headEnd type="none"/>
            <a:tailEnd type="none"/>
          </a:ln>
        </xdr:spPr>
        <xdr:txBody>
          <a:bodyPr vertOverflow="clip" wrap="square" lIns="0" tIns="0" rIns="0" bIns="0"/>
          <a:p>
            <a:pPr algn="l">
              <a:defRPr/>
            </a:pPr>
            <a:r>
              <a:rPr lang="en-US" cap="none" sz="1100" b="0" i="0" u="none" baseline="0">
                <a:solidFill>
                  <a:srgbClr val="FFFFFF"/>
                </a:solidFill>
              </a:rPr>
              <a:t>Czynnik</a:t>
            </a:r>
            <a:r>
              <a:rPr lang="en-US" cap="none" sz="1100" b="0" i="0" u="none" baseline="0">
                <a:solidFill>
                  <a:srgbClr val="FFFFFF"/>
                </a:solidFill>
              </a:rPr>
              <a:t> ryzyka</a:t>
            </a:r>
          </a:p>
        </xdr:txBody>
      </xdr:sp>
      <xdr:sp macro="[0]!Arkusz1.UsunCzynnikRyzyka">
        <xdr:nvSpPr>
          <xdr:cNvPr id="25" name="Prostokąt zaokrąglony 27"/>
          <xdr:cNvSpPr>
            <a:spLocks/>
          </xdr:cNvSpPr>
        </xdr:nvSpPr>
        <xdr:spPr>
          <a:xfrm>
            <a:off x="8010400"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Usuń </a:t>
            </a:r>
          </a:p>
        </xdr:txBody>
      </xdr:sp>
      <xdr:sp macro="[0]!Arkusz1.DodajCzynnikRyzyka">
        <xdr:nvSpPr>
          <xdr:cNvPr id="26" name="Prostokąt zaokrąglony 28"/>
          <xdr:cNvSpPr>
            <a:spLocks/>
          </xdr:cNvSpPr>
        </xdr:nvSpPr>
        <xdr:spPr>
          <a:xfrm>
            <a:off x="7077305"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Dodaj</a:t>
            </a:r>
          </a:p>
        </xdr:txBody>
      </xdr:sp>
    </xdr:grpSp>
    <xdr:clientData fPrintsWithSheet="0"/>
  </xdr:twoCellAnchor>
  <xdr:twoCellAnchor>
    <xdr:from>
      <xdr:col>11</xdr:col>
      <xdr:colOff>485775</xdr:colOff>
      <xdr:row>334</xdr:row>
      <xdr:rowOff>28575</xdr:rowOff>
    </xdr:from>
    <xdr:to>
      <xdr:col>14</xdr:col>
      <xdr:colOff>438150</xdr:colOff>
      <xdr:row>336</xdr:row>
      <xdr:rowOff>171450</xdr:rowOff>
    </xdr:to>
    <xdr:grpSp>
      <xdr:nvGrpSpPr>
        <xdr:cNvPr id="27" name="Grupa 29"/>
        <xdr:cNvGrpSpPr>
          <a:grpSpLocks/>
        </xdr:cNvGrpSpPr>
      </xdr:nvGrpSpPr>
      <xdr:grpSpPr>
        <a:xfrm>
          <a:off x="5905500" y="123939300"/>
          <a:ext cx="1971675" cy="514350"/>
          <a:chOff x="6943724" y="37709475"/>
          <a:chExt cx="1971675" cy="514350"/>
        </a:xfrm>
        <a:solidFill>
          <a:srgbClr val="FFFFFF"/>
        </a:solidFill>
      </xdr:grpSpPr>
      <xdr:sp>
        <xdr:nvSpPr>
          <xdr:cNvPr id="28" name="Prostokąt zaokrąglony 30"/>
          <xdr:cNvSpPr>
            <a:spLocks/>
          </xdr:cNvSpPr>
        </xdr:nvSpPr>
        <xdr:spPr>
          <a:xfrm>
            <a:off x="6943724" y="37709475"/>
            <a:ext cx="1971675" cy="514350"/>
          </a:xfrm>
          <a:prstGeom prst="roundRect">
            <a:avLst/>
          </a:prstGeom>
          <a:gradFill rotWithShape="1">
            <a:gsLst>
              <a:gs pos="0">
                <a:srgbClr val="002060"/>
              </a:gs>
              <a:gs pos="64999">
                <a:srgbClr val="F0EBD5"/>
              </a:gs>
              <a:gs pos="100000">
                <a:srgbClr val="D1C39F"/>
              </a:gs>
            </a:gsLst>
            <a:lin ang="5400000" scaled="1"/>
          </a:gradFill>
          <a:ln w="25400" cmpd="sng">
            <a:solidFill>
              <a:srgbClr val="385D8A">
                <a:alpha val="43136"/>
              </a:srgbClr>
            </a:solidFill>
            <a:headEnd type="none"/>
            <a:tailEnd type="none"/>
          </a:ln>
        </xdr:spPr>
        <xdr:txBody>
          <a:bodyPr vertOverflow="clip" wrap="square" lIns="0" tIns="0" rIns="0" bIns="0"/>
          <a:p>
            <a:pPr algn="l">
              <a:defRPr/>
            </a:pPr>
            <a:r>
              <a:rPr lang="en-US" cap="none" sz="1100" b="0" i="0" u="none" baseline="0">
                <a:solidFill>
                  <a:srgbClr val="FFFFFF"/>
                </a:solidFill>
              </a:rPr>
              <a:t>Załączniki</a:t>
            </a:r>
          </a:p>
        </xdr:txBody>
      </xdr:sp>
      <xdr:sp macro="[0]!Arkusz1.UsunZalacznik">
        <xdr:nvSpPr>
          <xdr:cNvPr id="29" name="Prostokąt zaokrąglony 31"/>
          <xdr:cNvSpPr>
            <a:spLocks/>
          </xdr:cNvSpPr>
        </xdr:nvSpPr>
        <xdr:spPr>
          <a:xfrm>
            <a:off x="8010400"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Usuń </a:t>
            </a:r>
          </a:p>
        </xdr:txBody>
      </xdr:sp>
      <xdr:sp macro="[0]!Arkusz1.DodajZalacznik">
        <xdr:nvSpPr>
          <xdr:cNvPr id="30" name="Prostokąt zaokrąglony 32"/>
          <xdr:cNvSpPr>
            <a:spLocks/>
          </xdr:cNvSpPr>
        </xdr:nvSpPr>
        <xdr:spPr>
          <a:xfrm>
            <a:off x="7077305"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Dodaj</a:t>
            </a:r>
          </a:p>
        </xdr:txBody>
      </xdr:sp>
    </xdr:grpSp>
    <xdr:clientData fPrintsWithSheet="0"/>
  </xdr:twoCellAnchor>
  <xdr:twoCellAnchor editAs="oneCell">
    <xdr:from>
      <xdr:col>15</xdr:col>
      <xdr:colOff>704850</xdr:colOff>
      <xdr:row>335</xdr:row>
      <xdr:rowOff>95250</xdr:rowOff>
    </xdr:from>
    <xdr:to>
      <xdr:col>16</xdr:col>
      <xdr:colOff>95250</xdr:colOff>
      <xdr:row>335</xdr:row>
      <xdr:rowOff>247650</xdr:rowOff>
    </xdr:to>
    <xdr:pic macro="[0]!P_1_9">
      <xdr:nvPicPr>
        <xdr:cNvPr id="31" name="Obraz 8" descr="pomoc.bmp"/>
        <xdr:cNvPicPr preferRelativeResize="1">
          <a:picLocks noChangeAspect="1"/>
        </xdr:cNvPicPr>
      </xdr:nvPicPr>
      <xdr:blipFill>
        <a:blip r:embed="rId4"/>
        <a:stretch>
          <a:fillRect/>
        </a:stretch>
      </xdr:blipFill>
      <xdr:spPr>
        <a:xfrm>
          <a:off x="8791575" y="124072650"/>
          <a:ext cx="152400" cy="152400"/>
        </a:xfrm>
        <a:prstGeom prst="rect">
          <a:avLst/>
        </a:prstGeom>
        <a:noFill/>
        <a:ln w="9525" cmpd="sng">
          <a:noFill/>
        </a:ln>
      </xdr:spPr>
    </xdr:pic>
    <xdr:clientData fPrintsWithSheet="0"/>
  </xdr:twoCellAnchor>
  <xdr:twoCellAnchor editAs="oneCell">
    <xdr:from>
      <xdr:col>15</xdr:col>
      <xdr:colOff>714375</xdr:colOff>
      <xdr:row>344</xdr:row>
      <xdr:rowOff>76200</xdr:rowOff>
    </xdr:from>
    <xdr:to>
      <xdr:col>16</xdr:col>
      <xdr:colOff>104775</xdr:colOff>
      <xdr:row>344</xdr:row>
      <xdr:rowOff>228600</xdr:rowOff>
    </xdr:to>
    <xdr:pic macro="[0]!P_1_9_Oswiadczenie">
      <xdr:nvPicPr>
        <xdr:cNvPr id="32" name="Obraz 8" descr="pomoc.bmp"/>
        <xdr:cNvPicPr preferRelativeResize="1">
          <a:picLocks noChangeAspect="1"/>
        </xdr:cNvPicPr>
      </xdr:nvPicPr>
      <xdr:blipFill>
        <a:blip r:embed="rId4"/>
        <a:stretch>
          <a:fillRect/>
        </a:stretch>
      </xdr:blipFill>
      <xdr:spPr>
        <a:xfrm>
          <a:off x="8801100" y="126082425"/>
          <a:ext cx="152400" cy="152400"/>
        </a:xfrm>
        <a:prstGeom prst="rect">
          <a:avLst/>
        </a:prstGeom>
        <a:noFill/>
        <a:ln w="9525" cmpd="sng">
          <a:noFill/>
        </a:ln>
      </xdr:spPr>
    </xdr:pic>
    <xdr:clientData fPrintsWithSheet="0"/>
  </xdr:twoCellAnchor>
  <xdr:twoCellAnchor>
    <xdr:from>
      <xdr:col>12</xdr:col>
      <xdr:colOff>533400</xdr:colOff>
      <xdr:row>2</xdr:row>
      <xdr:rowOff>28575</xdr:rowOff>
    </xdr:from>
    <xdr:to>
      <xdr:col>13</xdr:col>
      <xdr:colOff>600075</xdr:colOff>
      <xdr:row>2</xdr:row>
      <xdr:rowOff>257175</xdr:rowOff>
    </xdr:to>
    <xdr:sp macro="[0]!DrukujWszystko">
      <xdr:nvSpPr>
        <xdr:cNvPr id="33" name="Prostokąt zaokrąglony 35"/>
        <xdr:cNvSpPr>
          <a:spLocks/>
        </xdr:cNvSpPr>
      </xdr:nvSpPr>
      <xdr:spPr>
        <a:xfrm>
          <a:off x="6629400" y="895350"/>
          <a:ext cx="752475" cy="228600"/>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lIns="0" tIns="0" rIns="0" bIns="0" anchor="ctr"/>
        <a:p>
          <a:pPr algn="ctr">
            <a:defRPr/>
          </a:pPr>
          <a:r>
            <a:rPr lang="en-US" cap="none" sz="900" b="0" i="0" u="none" baseline="0">
              <a:solidFill>
                <a:srgbClr val="FFFFFF"/>
              </a:solidFill>
            </a:rPr>
            <a:t>Drukuj</a:t>
          </a:r>
        </a:p>
      </xdr:txBody>
    </xdr:sp>
    <xdr:clientData fPrintsWithSheet="0"/>
  </xdr:twoCellAnchor>
  <xdr:twoCellAnchor editAs="oneCell">
    <xdr:from>
      <xdr:col>15</xdr:col>
      <xdr:colOff>714375</xdr:colOff>
      <xdr:row>91</xdr:row>
      <xdr:rowOff>19050</xdr:rowOff>
    </xdr:from>
    <xdr:to>
      <xdr:col>16</xdr:col>
      <xdr:colOff>104775</xdr:colOff>
      <xdr:row>91</xdr:row>
      <xdr:rowOff>171450</xdr:rowOff>
    </xdr:to>
    <xdr:pic macro="[0]!P_1_3_3">
      <xdr:nvPicPr>
        <xdr:cNvPr id="34" name="Obraz 8" descr="pomoc.bmp"/>
        <xdr:cNvPicPr preferRelativeResize="1">
          <a:picLocks noChangeAspect="1"/>
        </xdr:cNvPicPr>
      </xdr:nvPicPr>
      <xdr:blipFill>
        <a:blip r:embed="rId4"/>
        <a:stretch>
          <a:fillRect/>
        </a:stretch>
      </xdr:blipFill>
      <xdr:spPr>
        <a:xfrm>
          <a:off x="8801100" y="39081075"/>
          <a:ext cx="152400" cy="152400"/>
        </a:xfrm>
        <a:prstGeom prst="rect">
          <a:avLst/>
        </a:prstGeom>
        <a:noFill/>
        <a:ln w="9525" cmpd="sng">
          <a:noFill/>
        </a:ln>
      </xdr:spPr>
    </xdr:pic>
    <xdr:clientData fPrintsWithSheet="0"/>
  </xdr:twoCellAnchor>
  <xdr:twoCellAnchor editAs="oneCell">
    <xdr:from>
      <xdr:col>15</xdr:col>
      <xdr:colOff>714375</xdr:colOff>
      <xdr:row>115</xdr:row>
      <xdr:rowOff>28575</xdr:rowOff>
    </xdr:from>
    <xdr:to>
      <xdr:col>16</xdr:col>
      <xdr:colOff>104775</xdr:colOff>
      <xdr:row>116</xdr:row>
      <xdr:rowOff>19050</xdr:rowOff>
    </xdr:to>
    <xdr:pic macro="[0]!P_1_3_4">
      <xdr:nvPicPr>
        <xdr:cNvPr id="35" name="Obraz 8" descr="pomoc.bmp"/>
        <xdr:cNvPicPr preferRelativeResize="1">
          <a:picLocks noChangeAspect="1"/>
        </xdr:cNvPicPr>
      </xdr:nvPicPr>
      <xdr:blipFill>
        <a:blip r:embed="rId4"/>
        <a:stretch>
          <a:fillRect/>
        </a:stretch>
      </xdr:blipFill>
      <xdr:spPr>
        <a:xfrm>
          <a:off x="8801100" y="45605700"/>
          <a:ext cx="152400" cy="152400"/>
        </a:xfrm>
        <a:prstGeom prst="rect">
          <a:avLst/>
        </a:prstGeom>
        <a:noFill/>
        <a:ln w="9525" cmpd="sng">
          <a:noFill/>
        </a:ln>
      </xdr:spPr>
    </xdr:pic>
    <xdr:clientData fPrintsWithSheet="0"/>
  </xdr:twoCellAnchor>
  <xdr:twoCellAnchor editAs="oneCell">
    <xdr:from>
      <xdr:col>15</xdr:col>
      <xdr:colOff>714375</xdr:colOff>
      <xdr:row>118</xdr:row>
      <xdr:rowOff>38100</xdr:rowOff>
    </xdr:from>
    <xdr:to>
      <xdr:col>16</xdr:col>
      <xdr:colOff>104775</xdr:colOff>
      <xdr:row>118</xdr:row>
      <xdr:rowOff>190500</xdr:rowOff>
    </xdr:to>
    <xdr:pic macro="[0]!P_1_3_5">
      <xdr:nvPicPr>
        <xdr:cNvPr id="36" name="Obraz 8" descr="pomoc.bmp"/>
        <xdr:cNvPicPr preferRelativeResize="1">
          <a:picLocks noChangeAspect="1"/>
        </xdr:cNvPicPr>
      </xdr:nvPicPr>
      <xdr:blipFill>
        <a:blip r:embed="rId4"/>
        <a:stretch>
          <a:fillRect/>
        </a:stretch>
      </xdr:blipFill>
      <xdr:spPr>
        <a:xfrm>
          <a:off x="8801100" y="48491775"/>
          <a:ext cx="152400" cy="152400"/>
        </a:xfrm>
        <a:prstGeom prst="rect">
          <a:avLst/>
        </a:prstGeom>
        <a:noFill/>
        <a:ln w="9525" cmpd="sng">
          <a:noFill/>
        </a:ln>
      </xdr:spPr>
    </xdr:pic>
    <xdr:clientData fPrintsWithSheet="0"/>
  </xdr:twoCellAnchor>
  <xdr:twoCellAnchor editAs="oneCell">
    <xdr:from>
      <xdr:col>15</xdr:col>
      <xdr:colOff>704850</xdr:colOff>
      <xdr:row>125</xdr:row>
      <xdr:rowOff>28575</xdr:rowOff>
    </xdr:from>
    <xdr:to>
      <xdr:col>16</xdr:col>
      <xdr:colOff>95250</xdr:colOff>
      <xdr:row>125</xdr:row>
      <xdr:rowOff>180975</xdr:rowOff>
    </xdr:to>
    <xdr:pic macro="[0]!P_1_3_6">
      <xdr:nvPicPr>
        <xdr:cNvPr id="37" name="Obraz 8" descr="pomoc.bmp"/>
        <xdr:cNvPicPr preferRelativeResize="1">
          <a:picLocks noChangeAspect="1"/>
        </xdr:cNvPicPr>
      </xdr:nvPicPr>
      <xdr:blipFill>
        <a:blip r:embed="rId4"/>
        <a:stretch>
          <a:fillRect/>
        </a:stretch>
      </xdr:blipFill>
      <xdr:spPr>
        <a:xfrm>
          <a:off x="8791575" y="51549300"/>
          <a:ext cx="152400" cy="152400"/>
        </a:xfrm>
        <a:prstGeom prst="rect">
          <a:avLst/>
        </a:prstGeom>
        <a:noFill/>
        <a:ln w="9525" cmpd="sng">
          <a:noFill/>
        </a:ln>
      </xdr:spPr>
    </xdr:pic>
    <xdr:clientData fPrintsWithSheet="0"/>
  </xdr:twoCellAnchor>
  <xdr:twoCellAnchor editAs="oneCell">
    <xdr:from>
      <xdr:col>15</xdr:col>
      <xdr:colOff>714375</xdr:colOff>
      <xdr:row>211</xdr:row>
      <xdr:rowOff>28575</xdr:rowOff>
    </xdr:from>
    <xdr:to>
      <xdr:col>16</xdr:col>
      <xdr:colOff>104775</xdr:colOff>
      <xdr:row>212</xdr:row>
      <xdr:rowOff>19050</xdr:rowOff>
    </xdr:to>
    <xdr:pic macro="[0]!P_1_4_1">
      <xdr:nvPicPr>
        <xdr:cNvPr id="38" name="Obraz 8" descr="pomoc.bmp"/>
        <xdr:cNvPicPr preferRelativeResize="1">
          <a:picLocks noChangeAspect="1"/>
        </xdr:cNvPicPr>
      </xdr:nvPicPr>
      <xdr:blipFill>
        <a:blip r:embed="rId4"/>
        <a:stretch>
          <a:fillRect/>
        </a:stretch>
      </xdr:blipFill>
      <xdr:spPr>
        <a:xfrm>
          <a:off x="8801100" y="68913375"/>
          <a:ext cx="152400" cy="152400"/>
        </a:xfrm>
        <a:prstGeom prst="rect">
          <a:avLst/>
        </a:prstGeom>
        <a:noFill/>
        <a:ln w="9525" cmpd="sng">
          <a:noFill/>
        </a:ln>
      </xdr:spPr>
    </xdr:pic>
    <xdr:clientData fPrintsWithSheet="0"/>
  </xdr:twoCellAnchor>
  <xdr:twoCellAnchor editAs="oneCell">
    <xdr:from>
      <xdr:col>15</xdr:col>
      <xdr:colOff>723900</xdr:colOff>
      <xdr:row>228</xdr:row>
      <xdr:rowOff>38100</xdr:rowOff>
    </xdr:from>
    <xdr:to>
      <xdr:col>16</xdr:col>
      <xdr:colOff>114300</xdr:colOff>
      <xdr:row>228</xdr:row>
      <xdr:rowOff>190500</xdr:rowOff>
    </xdr:to>
    <xdr:pic macro="[0]!P_1_4_2">
      <xdr:nvPicPr>
        <xdr:cNvPr id="39" name="Obraz 8" descr="pomoc.bmp"/>
        <xdr:cNvPicPr preferRelativeResize="1">
          <a:picLocks noChangeAspect="1"/>
        </xdr:cNvPicPr>
      </xdr:nvPicPr>
      <xdr:blipFill>
        <a:blip r:embed="rId4"/>
        <a:stretch>
          <a:fillRect/>
        </a:stretch>
      </xdr:blipFill>
      <xdr:spPr>
        <a:xfrm>
          <a:off x="8810625" y="72847200"/>
          <a:ext cx="152400" cy="152400"/>
        </a:xfrm>
        <a:prstGeom prst="rect">
          <a:avLst/>
        </a:prstGeom>
        <a:noFill/>
        <a:ln w="9525" cmpd="sng">
          <a:noFill/>
        </a:ln>
      </xdr:spPr>
    </xdr:pic>
    <xdr:clientData fPrintsWithSheet="0"/>
  </xdr:twoCellAnchor>
  <xdr:twoCellAnchor editAs="oneCell">
    <xdr:from>
      <xdr:col>15</xdr:col>
      <xdr:colOff>714375</xdr:colOff>
      <xdr:row>243</xdr:row>
      <xdr:rowOff>47625</xdr:rowOff>
    </xdr:from>
    <xdr:to>
      <xdr:col>16</xdr:col>
      <xdr:colOff>104775</xdr:colOff>
      <xdr:row>243</xdr:row>
      <xdr:rowOff>200025</xdr:rowOff>
    </xdr:to>
    <xdr:pic macro="[0]!P_1_4_3">
      <xdr:nvPicPr>
        <xdr:cNvPr id="40" name="Obraz 8" descr="pomoc.bmp"/>
        <xdr:cNvPicPr preferRelativeResize="1">
          <a:picLocks noChangeAspect="1"/>
        </xdr:cNvPicPr>
      </xdr:nvPicPr>
      <xdr:blipFill>
        <a:blip r:embed="rId4"/>
        <a:stretch>
          <a:fillRect/>
        </a:stretch>
      </xdr:blipFill>
      <xdr:spPr>
        <a:xfrm>
          <a:off x="8801100" y="76857225"/>
          <a:ext cx="152400" cy="152400"/>
        </a:xfrm>
        <a:prstGeom prst="rect">
          <a:avLst/>
        </a:prstGeom>
        <a:noFill/>
        <a:ln w="9525" cmpd="sng">
          <a:noFill/>
        </a:ln>
      </xdr:spPr>
    </xdr:pic>
    <xdr:clientData fPrintsWithSheet="0"/>
  </xdr:twoCellAnchor>
  <xdr:twoCellAnchor editAs="oneCell">
    <xdr:from>
      <xdr:col>15</xdr:col>
      <xdr:colOff>704850</xdr:colOff>
      <xdr:row>264</xdr:row>
      <xdr:rowOff>47625</xdr:rowOff>
    </xdr:from>
    <xdr:to>
      <xdr:col>16</xdr:col>
      <xdr:colOff>95250</xdr:colOff>
      <xdr:row>264</xdr:row>
      <xdr:rowOff>200025</xdr:rowOff>
    </xdr:to>
    <xdr:pic macro="[0]!P_1_4_4">
      <xdr:nvPicPr>
        <xdr:cNvPr id="41" name="Obraz 8" descr="pomoc.bmp"/>
        <xdr:cNvPicPr preferRelativeResize="1">
          <a:picLocks noChangeAspect="1"/>
        </xdr:cNvPicPr>
      </xdr:nvPicPr>
      <xdr:blipFill>
        <a:blip r:embed="rId4"/>
        <a:stretch>
          <a:fillRect/>
        </a:stretch>
      </xdr:blipFill>
      <xdr:spPr>
        <a:xfrm>
          <a:off x="8791575" y="80352900"/>
          <a:ext cx="152400" cy="152400"/>
        </a:xfrm>
        <a:prstGeom prst="rect">
          <a:avLst/>
        </a:prstGeom>
        <a:noFill/>
        <a:ln w="9525" cmpd="sng">
          <a:noFill/>
        </a:ln>
      </xdr:spPr>
    </xdr:pic>
    <xdr:clientData fPrintsWithSheet="0"/>
  </xdr:twoCellAnchor>
  <xdr:twoCellAnchor editAs="oneCell">
    <xdr:from>
      <xdr:col>15</xdr:col>
      <xdr:colOff>714375</xdr:colOff>
      <xdr:row>277</xdr:row>
      <xdr:rowOff>28575</xdr:rowOff>
    </xdr:from>
    <xdr:to>
      <xdr:col>16</xdr:col>
      <xdr:colOff>104775</xdr:colOff>
      <xdr:row>277</xdr:row>
      <xdr:rowOff>180975</xdr:rowOff>
    </xdr:to>
    <xdr:pic macro="[0]!P_1_4_5">
      <xdr:nvPicPr>
        <xdr:cNvPr id="42" name="Obraz 8" descr="pomoc.bmp"/>
        <xdr:cNvPicPr preferRelativeResize="1">
          <a:picLocks noChangeAspect="1"/>
        </xdr:cNvPicPr>
      </xdr:nvPicPr>
      <xdr:blipFill>
        <a:blip r:embed="rId4"/>
        <a:stretch>
          <a:fillRect/>
        </a:stretch>
      </xdr:blipFill>
      <xdr:spPr>
        <a:xfrm>
          <a:off x="8801100" y="86563200"/>
          <a:ext cx="152400" cy="152400"/>
        </a:xfrm>
        <a:prstGeom prst="rect">
          <a:avLst/>
        </a:prstGeom>
        <a:noFill/>
        <a:ln w="9525" cmpd="sng">
          <a:noFill/>
        </a:ln>
      </xdr:spPr>
    </xdr:pic>
    <xdr:clientData fPrintsWithSheet="0"/>
  </xdr:twoCellAnchor>
  <xdr:twoCellAnchor editAs="oneCell">
    <xdr:from>
      <xdr:col>15</xdr:col>
      <xdr:colOff>723900</xdr:colOff>
      <xdr:row>279</xdr:row>
      <xdr:rowOff>47625</xdr:rowOff>
    </xdr:from>
    <xdr:to>
      <xdr:col>16</xdr:col>
      <xdr:colOff>114300</xdr:colOff>
      <xdr:row>279</xdr:row>
      <xdr:rowOff>200025</xdr:rowOff>
    </xdr:to>
    <xdr:pic macro="[0]!P_1_4_6">
      <xdr:nvPicPr>
        <xdr:cNvPr id="43" name="Obraz 8" descr="pomoc.bmp"/>
        <xdr:cNvPicPr preferRelativeResize="1">
          <a:picLocks noChangeAspect="1"/>
        </xdr:cNvPicPr>
      </xdr:nvPicPr>
      <xdr:blipFill>
        <a:blip r:embed="rId4"/>
        <a:stretch>
          <a:fillRect/>
        </a:stretch>
      </xdr:blipFill>
      <xdr:spPr>
        <a:xfrm>
          <a:off x="8810625" y="87344250"/>
          <a:ext cx="152400" cy="152400"/>
        </a:xfrm>
        <a:prstGeom prst="rect">
          <a:avLst/>
        </a:prstGeom>
        <a:noFill/>
        <a:ln w="9525" cmpd="sng">
          <a:noFill/>
        </a:ln>
      </xdr:spPr>
    </xdr:pic>
    <xdr:clientData fPrintsWithSheet="0"/>
  </xdr:twoCellAnchor>
  <xdr:twoCellAnchor editAs="oneCell">
    <xdr:from>
      <xdr:col>15</xdr:col>
      <xdr:colOff>733425</xdr:colOff>
      <xdr:row>280</xdr:row>
      <xdr:rowOff>38100</xdr:rowOff>
    </xdr:from>
    <xdr:to>
      <xdr:col>16</xdr:col>
      <xdr:colOff>123825</xdr:colOff>
      <xdr:row>280</xdr:row>
      <xdr:rowOff>190500</xdr:rowOff>
    </xdr:to>
    <xdr:pic macro="[0]!P_1_4_7">
      <xdr:nvPicPr>
        <xdr:cNvPr id="44" name="Obraz 8" descr="pomoc.bmp"/>
        <xdr:cNvPicPr preferRelativeResize="1">
          <a:picLocks noChangeAspect="1"/>
        </xdr:cNvPicPr>
      </xdr:nvPicPr>
      <xdr:blipFill>
        <a:blip r:embed="rId4"/>
        <a:stretch>
          <a:fillRect/>
        </a:stretch>
      </xdr:blipFill>
      <xdr:spPr>
        <a:xfrm>
          <a:off x="8820150" y="87630000"/>
          <a:ext cx="152400" cy="152400"/>
        </a:xfrm>
        <a:prstGeom prst="rect">
          <a:avLst/>
        </a:prstGeom>
        <a:noFill/>
        <a:ln w="9525" cmpd="sng">
          <a:noFill/>
        </a:ln>
      </xdr:spPr>
    </xdr:pic>
    <xdr:clientData fPrintsWithSheet="0"/>
  </xdr:twoCellAnchor>
  <xdr:twoCellAnchor editAs="oneCell">
    <xdr:from>
      <xdr:col>15</xdr:col>
      <xdr:colOff>723900</xdr:colOff>
      <xdr:row>282</xdr:row>
      <xdr:rowOff>38100</xdr:rowOff>
    </xdr:from>
    <xdr:to>
      <xdr:col>16</xdr:col>
      <xdr:colOff>114300</xdr:colOff>
      <xdr:row>282</xdr:row>
      <xdr:rowOff>190500</xdr:rowOff>
    </xdr:to>
    <xdr:pic macro="[0]!P_1_5">
      <xdr:nvPicPr>
        <xdr:cNvPr id="45" name="Obraz 8" descr="pomoc.bmp"/>
        <xdr:cNvPicPr preferRelativeResize="1">
          <a:picLocks noChangeAspect="1"/>
        </xdr:cNvPicPr>
      </xdr:nvPicPr>
      <xdr:blipFill>
        <a:blip r:embed="rId4"/>
        <a:stretch>
          <a:fillRect/>
        </a:stretch>
      </xdr:blipFill>
      <xdr:spPr>
        <a:xfrm>
          <a:off x="8810625" y="88392000"/>
          <a:ext cx="152400" cy="152400"/>
        </a:xfrm>
        <a:prstGeom prst="rect">
          <a:avLst/>
        </a:prstGeom>
        <a:noFill/>
        <a:ln w="9525" cmpd="sng">
          <a:noFill/>
        </a:ln>
      </xdr:spPr>
    </xdr:pic>
    <xdr:clientData fPrintsWithSheet="0"/>
  </xdr:twoCellAnchor>
  <xdr:twoCellAnchor editAs="oneCell">
    <xdr:from>
      <xdr:col>15</xdr:col>
      <xdr:colOff>723900</xdr:colOff>
      <xdr:row>288</xdr:row>
      <xdr:rowOff>38100</xdr:rowOff>
    </xdr:from>
    <xdr:to>
      <xdr:col>16</xdr:col>
      <xdr:colOff>114300</xdr:colOff>
      <xdr:row>288</xdr:row>
      <xdr:rowOff>190500</xdr:rowOff>
    </xdr:to>
    <xdr:pic macro="[0]!P_1_6">
      <xdr:nvPicPr>
        <xdr:cNvPr id="46" name="Obraz 8" descr="pomoc.bmp"/>
        <xdr:cNvPicPr preferRelativeResize="1">
          <a:picLocks noChangeAspect="1"/>
        </xdr:cNvPicPr>
      </xdr:nvPicPr>
      <xdr:blipFill>
        <a:blip r:embed="rId4"/>
        <a:stretch>
          <a:fillRect/>
        </a:stretch>
      </xdr:blipFill>
      <xdr:spPr>
        <a:xfrm>
          <a:off x="8810625" y="90744675"/>
          <a:ext cx="152400" cy="152400"/>
        </a:xfrm>
        <a:prstGeom prst="rect">
          <a:avLst/>
        </a:prstGeom>
        <a:noFill/>
        <a:ln w="9525" cmpd="sng">
          <a:noFill/>
        </a:ln>
      </xdr:spPr>
    </xdr:pic>
    <xdr:clientData fPrintsWithSheet="0"/>
  </xdr:twoCellAnchor>
  <xdr:twoCellAnchor editAs="oneCell">
    <xdr:from>
      <xdr:col>15</xdr:col>
      <xdr:colOff>723900</xdr:colOff>
      <xdr:row>306</xdr:row>
      <xdr:rowOff>76200</xdr:rowOff>
    </xdr:from>
    <xdr:to>
      <xdr:col>16</xdr:col>
      <xdr:colOff>114300</xdr:colOff>
      <xdr:row>306</xdr:row>
      <xdr:rowOff>228600</xdr:rowOff>
    </xdr:to>
    <xdr:pic macro="[0]!P_1_7">
      <xdr:nvPicPr>
        <xdr:cNvPr id="47" name="Obraz 8" descr="pomoc.bmp"/>
        <xdr:cNvPicPr preferRelativeResize="1">
          <a:picLocks noChangeAspect="1"/>
        </xdr:cNvPicPr>
      </xdr:nvPicPr>
      <xdr:blipFill>
        <a:blip r:embed="rId4"/>
        <a:stretch>
          <a:fillRect/>
        </a:stretch>
      </xdr:blipFill>
      <xdr:spPr>
        <a:xfrm>
          <a:off x="8810625" y="111252000"/>
          <a:ext cx="152400" cy="152400"/>
        </a:xfrm>
        <a:prstGeom prst="rect">
          <a:avLst/>
        </a:prstGeom>
        <a:noFill/>
        <a:ln w="9525" cmpd="sng">
          <a:noFill/>
        </a:ln>
      </xdr:spPr>
    </xdr:pic>
    <xdr:clientData fPrintsWithSheet="0"/>
  </xdr:twoCellAnchor>
  <xdr:twoCellAnchor editAs="oneCell">
    <xdr:from>
      <xdr:col>15</xdr:col>
      <xdr:colOff>704850</xdr:colOff>
      <xdr:row>328</xdr:row>
      <xdr:rowOff>38100</xdr:rowOff>
    </xdr:from>
    <xdr:to>
      <xdr:col>16</xdr:col>
      <xdr:colOff>95250</xdr:colOff>
      <xdr:row>328</xdr:row>
      <xdr:rowOff>190500</xdr:rowOff>
    </xdr:to>
    <xdr:pic macro="[0]!P_1_8">
      <xdr:nvPicPr>
        <xdr:cNvPr id="48" name="Obraz 8" descr="pomoc.bmp"/>
        <xdr:cNvPicPr preferRelativeResize="1">
          <a:picLocks noChangeAspect="1"/>
        </xdr:cNvPicPr>
      </xdr:nvPicPr>
      <xdr:blipFill>
        <a:blip r:embed="rId4"/>
        <a:stretch>
          <a:fillRect/>
        </a:stretch>
      </xdr:blipFill>
      <xdr:spPr>
        <a:xfrm>
          <a:off x="8791575" y="120129300"/>
          <a:ext cx="152400" cy="152400"/>
        </a:xfrm>
        <a:prstGeom prst="rect">
          <a:avLst/>
        </a:prstGeom>
        <a:noFill/>
        <a:ln w="9525" cmpd="sng">
          <a:noFill/>
        </a:ln>
      </xdr:spPr>
    </xdr:pic>
    <xdr:clientData fPrintsWithSheet="0"/>
  </xdr:twoCellAnchor>
  <xdr:twoCellAnchor editAs="oneCell">
    <xdr:from>
      <xdr:col>15</xdr:col>
      <xdr:colOff>714375</xdr:colOff>
      <xdr:row>4</xdr:row>
      <xdr:rowOff>38100</xdr:rowOff>
    </xdr:from>
    <xdr:to>
      <xdr:col>16</xdr:col>
      <xdr:colOff>104775</xdr:colOff>
      <xdr:row>4</xdr:row>
      <xdr:rowOff>190500</xdr:rowOff>
    </xdr:to>
    <xdr:pic macro="[0]!P_1_Wprowadzenie">
      <xdr:nvPicPr>
        <xdr:cNvPr id="49" name="Obraz 8" descr="pomoc.bmp"/>
        <xdr:cNvPicPr preferRelativeResize="1">
          <a:picLocks noChangeAspect="1"/>
        </xdr:cNvPicPr>
      </xdr:nvPicPr>
      <xdr:blipFill>
        <a:blip r:embed="rId4"/>
        <a:stretch>
          <a:fillRect/>
        </a:stretch>
      </xdr:blipFill>
      <xdr:spPr>
        <a:xfrm>
          <a:off x="8801100" y="1238250"/>
          <a:ext cx="152400" cy="152400"/>
        </a:xfrm>
        <a:prstGeom prst="rect">
          <a:avLst/>
        </a:prstGeom>
        <a:noFill/>
        <a:ln w="9525" cmpd="sng">
          <a:noFill/>
        </a:ln>
      </xdr:spPr>
    </xdr:pic>
    <xdr:clientData fPrintsWithSheet="0"/>
  </xdr:twoCellAnchor>
  <xdr:twoCellAnchor editAs="oneCell">
    <xdr:from>
      <xdr:col>15</xdr:col>
      <xdr:colOff>742950</xdr:colOff>
      <xdr:row>7</xdr:row>
      <xdr:rowOff>28575</xdr:rowOff>
    </xdr:from>
    <xdr:to>
      <xdr:col>17</xdr:col>
      <xdr:colOff>0</xdr:colOff>
      <xdr:row>7</xdr:row>
      <xdr:rowOff>180975</xdr:rowOff>
    </xdr:to>
    <xdr:pic macro="[0]!P_1_1_1_1">
      <xdr:nvPicPr>
        <xdr:cNvPr id="50" name="Obraz 8" descr="pomoc.bmp"/>
        <xdr:cNvPicPr preferRelativeResize="1">
          <a:picLocks noChangeAspect="1"/>
        </xdr:cNvPicPr>
      </xdr:nvPicPr>
      <xdr:blipFill>
        <a:blip r:embed="rId4"/>
        <a:stretch>
          <a:fillRect/>
        </a:stretch>
      </xdr:blipFill>
      <xdr:spPr>
        <a:xfrm>
          <a:off x="8829675" y="2609850"/>
          <a:ext cx="152400" cy="1524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57150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219075" y="180975"/>
          <a:ext cx="8801100" cy="685800"/>
        </a:xfrm>
        <a:prstGeom prst="rect">
          <a:avLst/>
        </a:prstGeom>
        <a:noFill/>
        <a:ln w="6350" cmpd="sng">
          <a:solidFill>
            <a:srgbClr val="000000"/>
          </a:solidFill>
          <a:headEnd type="none"/>
          <a:tailEnd type="none"/>
        </a:ln>
      </xdr:spPr>
    </xdr:pic>
    <xdr:clientData/>
  </xdr:twoCellAnchor>
  <xdr:twoCellAnchor editAs="oneCell">
    <xdr:from>
      <xdr:col>2</xdr:col>
      <xdr:colOff>28575</xdr:colOff>
      <xdr:row>1</xdr:row>
      <xdr:rowOff>28575</xdr:rowOff>
    </xdr:from>
    <xdr:to>
      <xdr:col>3</xdr:col>
      <xdr:colOff>295275</xdr:colOff>
      <xdr:row>1</xdr:row>
      <xdr:rowOff>695325</xdr:rowOff>
    </xdr:to>
    <xdr:pic>
      <xdr:nvPicPr>
        <xdr:cNvPr id="2" name="Picture 6"/>
        <xdr:cNvPicPr preferRelativeResize="1">
          <a:picLocks noChangeAspect="1"/>
        </xdr:cNvPicPr>
      </xdr:nvPicPr>
      <xdr:blipFill>
        <a:blip r:embed="rId2"/>
        <a:stretch>
          <a:fillRect/>
        </a:stretch>
      </xdr:blipFill>
      <xdr:spPr>
        <a:xfrm>
          <a:off x="295275" y="190500"/>
          <a:ext cx="876300" cy="666750"/>
        </a:xfrm>
        <a:prstGeom prst="rect">
          <a:avLst/>
        </a:prstGeom>
        <a:noFill/>
        <a:ln w="9525" cmpd="sng">
          <a:noFill/>
        </a:ln>
      </xdr:spPr>
    </xdr:pic>
    <xdr:clientData/>
  </xdr:twoCellAnchor>
  <xdr:twoCellAnchor>
    <xdr:from>
      <xdr:col>15</xdr:col>
      <xdr:colOff>704850</xdr:colOff>
      <xdr:row>1</xdr:row>
      <xdr:rowOff>28575</xdr:rowOff>
    </xdr:from>
    <xdr:to>
      <xdr:col>15</xdr:col>
      <xdr:colOff>533400</xdr:colOff>
      <xdr:row>1</xdr:row>
      <xdr:rowOff>647700</xdr:rowOff>
    </xdr:to>
    <xdr:pic>
      <xdr:nvPicPr>
        <xdr:cNvPr id="3" name="Picture 8"/>
        <xdr:cNvPicPr preferRelativeResize="1">
          <a:picLocks noChangeAspect="1"/>
        </xdr:cNvPicPr>
      </xdr:nvPicPr>
      <xdr:blipFill>
        <a:blip r:embed="rId3"/>
        <a:stretch>
          <a:fillRect/>
        </a:stretch>
      </xdr:blipFill>
      <xdr:spPr>
        <a:xfrm>
          <a:off x="8963025" y="190500"/>
          <a:ext cx="0" cy="619125"/>
        </a:xfrm>
        <a:prstGeom prst="rect">
          <a:avLst/>
        </a:prstGeom>
        <a:noFill/>
        <a:ln w="9525" cmpd="sng">
          <a:noFill/>
        </a:ln>
      </xdr:spPr>
    </xdr:pic>
    <xdr:clientData/>
  </xdr:twoCellAnchor>
  <xdr:twoCellAnchor>
    <xdr:from>
      <xdr:col>14</xdr:col>
      <xdr:colOff>419100</xdr:colOff>
      <xdr:row>1</xdr:row>
      <xdr:rowOff>28575</xdr:rowOff>
    </xdr:from>
    <xdr:to>
      <xdr:col>16</xdr:col>
      <xdr:colOff>19050</xdr:colOff>
      <xdr:row>1</xdr:row>
      <xdr:rowOff>695325</xdr:rowOff>
    </xdr:to>
    <xdr:pic>
      <xdr:nvPicPr>
        <xdr:cNvPr id="4" name="Picture 17"/>
        <xdr:cNvPicPr preferRelativeResize="1">
          <a:picLocks noChangeAspect="1"/>
        </xdr:cNvPicPr>
      </xdr:nvPicPr>
      <xdr:blipFill>
        <a:blip r:embed="rId3"/>
        <a:stretch>
          <a:fillRect/>
        </a:stretch>
      </xdr:blipFill>
      <xdr:spPr>
        <a:xfrm>
          <a:off x="8048625" y="190500"/>
          <a:ext cx="933450" cy="666750"/>
        </a:xfrm>
        <a:prstGeom prst="rect">
          <a:avLst/>
        </a:prstGeom>
        <a:noFill/>
        <a:ln w="9525" cmpd="sng">
          <a:noFill/>
        </a:ln>
      </xdr:spPr>
    </xdr:pic>
    <xdr:clientData/>
  </xdr:twoCellAnchor>
  <xdr:twoCellAnchor>
    <xdr:from>
      <xdr:col>15</xdr:col>
      <xdr:colOff>704850</xdr:colOff>
      <xdr:row>1</xdr:row>
      <xdr:rowOff>28575</xdr:rowOff>
    </xdr:from>
    <xdr:to>
      <xdr:col>15</xdr:col>
      <xdr:colOff>533400</xdr:colOff>
      <xdr:row>1</xdr:row>
      <xdr:rowOff>647700</xdr:rowOff>
    </xdr:to>
    <xdr:pic>
      <xdr:nvPicPr>
        <xdr:cNvPr id="5" name="Picture 8"/>
        <xdr:cNvPicPr preferRelativeResize="1">
          <a:picLocks noChangeAspect="1"/>
        </xdr:cNvPicPr>
      </xdr:nvPicPr>
      <xdr:blipFill>
        <a:blip r:embed="rId3"/>
        <a:stretch>
          <a:fillRect/>
        </a:stretch>
      </xdr:blipFill>
      <xdr:spPr>
        <a:xfrm>
          <a:off x="8963025" y="190500"/>
          <a:ext cx="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114300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76200" y="180975"/>
          <a:ext cx="7724775" cy="685800"/>
        </a:xfrm>
        <a:prstGeom prst="rect">
          <a:avLst/>
        </a:prstGeom>
        <a:noFill/>
        <a:ln w="6350" cmpd="sng">
          <a:solidFill>
            <a:srgbClr val="000000"/>
          </a:solidFill>
          <a:headEnd type="none"/>
          <a:tailEnd type="none"/>
        </a:ln>
      </xdr:spPr>
    </xdr:pic>
    <xdr:clientData/>
  </xdr:twoCellAnchor>
  <xdr:twoCellAnchor editAs="oneCell">
    <xdr:from>
      <xdr:col>1</xdr:col>
      <xdr:colOff>123825</xdr:colOff>
      <xdr:row>1</xdr:row>
      <xdr:rowOff>38100</xdr:rowOff>
    </xdr:from>
    <xdr:to>
      <xdr:col>3</xdr:col>
      <xdr:colOff>266700</xdr:colOff>
      <xdr:row>1</xdr:row>
      <xdr:rowOff>666750</xdr:rowOff>
    </xdr:to>
    <xdr:pic>
      <xdr:nvPicPr>
        <xdr:cNvPr id="2" name="Picture 6"/>
        <xdr:cNvPicPr preferRelativeResize="1">
          <a:picLocks noChangeAspect="1"/>
        </xdr:cNvPicPr>
      </xdr:nvPicPr>
      <xdr:blipFill>
        <a:blip r:embed="rId2"/>
        <a:stretch>
          <a:fillRect/>
        </a:stretch>
      </xdr:blipFill>
      <xdr:spPr>
        <a:xfrm>
          <a:off x="180975" y="200025"/>
          <a:ext cx="838200" cy="628650"/>
        </a:xfrm>
        <a:prstGeom prst="rect">
          <a:avLst/>
        </a:prstGeom>
        <a:noFill/>
        <a:ln w="9525" cmpd="sng">
          <a:noFill/>
        </a:ln>
      </xdr:spPr>
    </xdr:pic>
    <xdr:clientData/>
  </xdr:twoCellAnchor>
  <xdr:twoCellAnchor>
    <xdr:from>
      <xdr:col>15</xdr:col>
      <xdr:colOff>533400</xdr:colOff>
      <xdr:row>1</xdr:row>
      <xdr:rowOff>28575</xdr:rowOff>
    </xdr:from>
    <xdr:to>
      <xdr:col>15</xdr:col>
      <xdr:colOff>533400</xdr:colOff>
      <xdr:row>1</xdr:row>
      <xdr:rowOff>647700</xdr:rowOff>
    </xdr:to>
    <xdr:pic>
      <xdr:nvPicPr>
        <xdr:cNvPr id="3" name="Picture 8"/>
        <xdr:cNvPicPr preferRelativeResize="1">
          <a:picLocks noChangeAspect="1"/>
        </xdr:cNvPicPr>
      </xdr:nvPicPr>
      <xdr:blipFill>
        <a:blip r:embed="rId3"/>
        <a:stretch>
          <a:fillRect/>
        </a:stretch>
      </xdr:blipFill>
      <xdr:spPr>
        <a:xfrm>
          <a:off x="7686675" y="190500"/>
          <a:ext cx="0" cy="619125"/>
        </a:xfrm>
        <a:prstGeom prst="rect">
          <a:avLst/>
        </a:prstGeom>
        <a:noFill/>
        <a:ln w="9525" cmpd="sng">
          <a:noFill/>
        </a:ln>
      </xdr:spPr>
    </xdr:pic>
    <xdr:clientData/>
  </xdr:twoCellAnchor>
  <xdr:twoCellAnchor>
    <xdr:from>
      <xdr:col>14</xdr:col>
      <xdr:colOff>419100</xdr:colOff>
      <xdr:row>1</xdr:row>
      <xdr:rowOff>28575</xdr:rowOff>
    </xdr:from>
    <xdr:to>
      <xdr:col>16</xdr:col>
      <xdr:colOff>19050</xdr:colOff>
      <xdr:row>1</xdr:row>
      <xdr:rowOff>695325</xdr:rowOff>
    </xdr:to>
    <xdr:pic>
      <xdr:nvPicPr>
        <xdr:cNvPr id="4" name="Picture 17"/>
        <xdr:cNvPicPr preferRelativeResize="1">
          <a:picLocks noChangeAspect="1"/>
        </xdr:cNvPicPr>
      </xdr:nvPicPr>
      <xdr:blipFill>
        <a:blip r:embed="rId3"/>
        <a:stretch>
          <a:fillRect/>
        </a:stretch>
      </xdr:blipFill>
      <xdr:spPr>
        <a:xfrm>
          <a:off x="7038975" y="190500"/>
          <a:ext cx="666750" cy="666750"/>
        </a:xfrm>
        <a:prstGeom prst="rect">
          <a:avLst/>
        </a:prstGeom>
        <a:noFill/>
        <a:ln w="9525" cmpd="sng">
          <a:noFill/>
        </a:ln>
      </xdr:spPr>
    </xdr:pic>
    <xdr:clientData/>
  </xdr:twoCellAnchor>
  <xdr:twoCellAnchor>
    <xdr:from>
      <xdr:col>15</xdr:col>
      <xdr:colOff>533400</xdr:colOff>
      <xdr:row>1</xdr:row>
      <xdr:rowOff>28575</xdr:rowOff>
    </xdr:from>
    <xdr:to>
      <xdr:col>15</xdr:col>
      <xdr:colOff>533400</xdr:colOff>
      <xdr:row>1</xdr:row>
      <xdr:rowOff>647700</xdr:rowOff>
    </xdr:to>
    <xdr:pic>
      <xdr:nvPicPr>
        <xdr:cNvPr id="5" name="Picture 8"/>
        <xdr:cNvPicPr preferRelativeResize="1">
          <a:picLocks noChangeAspect="1"/>
        </xdr:cNvPicPr>
      </xdr:nvPicPr>
      <xdr:blipFill>
        <a:blip r:embed="rId3"/>
        <a:stretch>
          <a:fillRect/>
        </a:stretch>
      </xdr:blipFill>
      <xdr:spPr>
        <a:xfrm>
          <a:off x="7686675" y="190500"/>
          <a:ext cx="0" cy="619125"/>
        </a:xfrm>
        <a:prstGeom prst="rect">
          <a:avLst/>
        </a:prstGeom>
        <a:noFill/>
        <a:ln w="9525" cmpd="sng">
          <a:noFill/>
        </a:ln>
      </xdr:spPr>
    </xdr:pic>
    <xdr:clientData/>
  </xdr:twoCellAnchor>
  <xdr:twoCellAnchor editAs="oneCell">
    <xdr:from>
      <xdr:col>15</xdr:col>
      <xdr:colOff>495300</xdr:colOff>
      <xdr:row>3</xdr:row>
      <xdr:rowOff>57150</xdr:rowOff>
    </xdr:from>
    <xdr:to>
      <xdr:col>16</xdr:col>
      <xdr:colOff>114300</xdr:colOff>
      <xdr:row>3</xdr:row>
      <xdr:rowOff>209550</xdr:rowOff>
    </xdr:to>
    <xdr:pic macro="[0]!P_2">
      <xdr:nvPicPr>
        <xdr:cNvPr id="6" name="Obraz 8" descr="pomoc.bmp"/>
        <xdr:cNvPicPr preferRelativeResize="1">
          <a:picLocks noChangeAspect="1"/>
        </xdr:cNvPicPr>
      </xdr:nvPicPr>
      <xdr:blipFill>
        <a:blip r:embed="rId4"/>
        <a:stretch>
          <a:fillRect/>
        </a:stretch>
      </xdr:blipFill>
      <xdr:spPr>
        <a:xfrm>
          <a:off x="7648575" y="981075"/>
          <a:ext cx="152400" cy="152400"/>
        </a:xfrm>
        <a:prstGeom prst="rect">
          <a:avLst/>
        </a:prstGeom>
        <a:noFill/>
        <a:ln w="9525" cmpd="sng">
          <a:noFill/>
        </a:ln>
      </xdr:spPr>
    </xdr:pic>
    <xdr:clientData fPrintsWithSheet="0"/>
  </xdr:twoCellAnchor>
  <xdr:twoCellAnchor editAs="oneCell">
    <xdr:from>
      <xdr:col>15</xdr:col>
      <xdr:colOff>495300</xdr:colOff>
      <xdr:row>11</xdr:row>
      <xdr:rowOff>28575</xdr:rowOff>
    </xdr:from>
    <xdr:to>
      <xdr:col>16</xdr:col>
      <xdr:colOff>114300</xdr:colOff>
      <xdr:row>11</xdr:row>
      <xdr:rowOff>180975</xdr:rowOff>
    </xdr:to>
    <xdr:pic macro="[0]!P_2_2_2">
      <xdr:nvPicPr>
        <xdr:cNvPr id="7" name="Obraz 9" descr="pomoc.bmp"/>
        <xdr:cNvPicPr preferRelativeResize="1">
          <a:picLocks noChangeAspect="1"/>
        </xdr:cNvPicPr>
      </xdr:nvPicPr>
      <xdr:blipFill>
        <a:blip r:embed="rId4"/>
        <a:stretch>
          <a:fillRect/>
        </a:stretch>
      </xdr:blipFill>
      <xdr:spPr>
        <a:xfrm>
          <a:off x="7648575" y="2647950"/>
          <a:ext cx="152400" cy="152400"/>
        </a:xfrm>
        <a:prstGeom prst="rect">
          <a:avLst/>
        </a:prstGeom>
        <a:noFill/>
        <a:ln w="9525" cmpd="sng">
          <a:noFill/>
        </a:ln>
      </xdr:spPr>
    </xdr:pic>
    <xdr:clientData fPrintsWithSheet="0"/>
  </xdr:twoCellAnchor>
  <xdr:twoCellAnchor editAs="oneCell">
    <xdr:from>
      <xdr:col>15</xdr:col>
      <xdr:colOff>495300</xdr:colOff>
      <xdr:row>27</xdr:row>
      <xdr:rowOff>38100</xdr:rowOff>
    </xdr:from>
    <xdr:to>
      <xdr:col>16</xdr:col>
      <xdr:colOff>114300</xdr:colOff>
      <xdr:row>27</xdr:row>
      <xdr:rowOff>190500</xdr:rowOff>
    </xdr:to>
    <xdr:pic macro="[0]!P_2_2_3">
      <xdr:nvPicPr>
        <xdr:cNvPr id="8" name="Obraz 10" descr="pomoc.bmp"/>
        <xdr:cNvPicPr preferRelativeResize="1">
          <a:picLocks noChangeAspect="1"/>
        </xdr:cNvPicPr>
      </xdr:nvPicPr>
      <xdr:blipFill>
        <a:blip r:embed="rId4"/>
        <a:stretch>
          <a:fillRect/>
        </a:stretch>
      </xdr:blipFill>
      <xdr:spPr>
        <a:xfrm>
          <a:off x="7648575" y="4124325"/>
          <a:ext cx="152400" cy="152400"/>
        </a:xfrm>
        <a:prstGeom prst="rect">
          <a:avLst/>
        </a:prstGeom>
        <a:noFill/>
        <a:ln w="9525" cmpd="sng">
          <a:noFill/>
        </a:ln>
      </xdr:spPr>
    </xdr:pic>
    <xdr:clientData fPrintsWithSheet="0"/>
  </xdr:twoCellAnchor>
  <xdr:twoCellAnchor editAs="oneCell">
    <xdr:from>
      <xdr:col>15</xdr:col>
      <xdr:colOff>485775</xdr:colOff>
      <xdr:row>35</xdr:row>
      <xdr:rowOff>47625</xdr:rowOff>
    </xdr:from>
    <xdr:to>
      <xdr:col>16</xdr:col>
      <xdr:colOff>104775</xdr:colOff>
      <xdr:row>35</xdr:row>
      <xdr:rowOff>200025</xdr:rowOff>
    </xdr:to>
    <xdr:pic macro="[0]!P_2_2_4">
      <xdr:nvPicPr>
        <xdr:cNvPr id="9" name="Obraz 11" descr="pomoc.bmp"/>
        <xdr:cNvPicPr preferRelativeResize="1">
          <a:picLocks noChangeAspect="1"/>
        </xdr:cNvPicPr>
      </xdr:nvPicPr>
      <xdr:blipFill>
        <a:blip r:embed="rId4"/>
        <a:stretch>
          <a:fillRect/>
        </a:stretch>
      </xdr:blipFill>
      <xdr:spPr>
        <a:xfrm>
          <a:off x="7639050" y="5133975"/>
          <a:ext cx="152400" cy="152400"/>
        </a:xfrm>
        <a:prstGeom prst="rect">
          <a:avLst/>
        </a:prstGeom>
        <a:noFill/>
        <a:ln w="9525" cmpd="sng">
          <a:noFill/>
        </a:ln>
      </xdr:spPr>
    </xdr:pic>
    <xdr:clientData fPrintsWithSheet="0"/>
  </xdr:twoCellAnchor>
  <xdr:twoCellAnchor editAs="oneCell">
    <xdr:from>
      <xdr:col>15</xdr:col>
      <xdr:colOff>485775</xdr:colOff>
      <xdr:row>47</xdr:row>
      <xdr:rowOff>38100</xdr:rowOff>
    </xdr:from>
    <xdr:to>
      <xdr:col>16</xdr:col>
      <xdr:colOff>104775</xdr:colOff>
      <xdr:row>47</xdr:row>
      <xdr:rowOff>190500</xdr:rowOff>
    </xdr:to>
    <xdr:pic macro="[0]!P_2_2_5">
      <xdr:nvPicPr>
        <xdr:cNvPr id="10" name="Obraz 12" descr="pomoc.bmp"/>
        <xdr:cNvPicPr preferRelativeResize="1">
          <a:picLocks noChangeAspect="1"/>
        </xdr:cNvPicPr>
      </xdr:nvPicPr>
      <xdr:blipFill>
        <a:blip r:embed="rId4"/>
        <a:stretch>
          <a:fillRect/>
        </a:stretch>
      </xdr:blipFill>
      <xdr:spPr>
        <a:xfrm>
          <a:off x="7639050" y="7086600"/>
          <a:ext cx="152400" cy="1524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95250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66675" y="180975"/>
          <a:ext cx="8686800" cy="685800"/>
        </a:xfrm>
        <a:prstGeom prst="rect">
          <a:avLst/>
        </a:prstGeom>
        <a:noFill/>
        <a:ln w="6350" cmpd="sng">
          <a:solidFill>
            <a:srgbClr val="000000"/>
          </a:solidFill>
          <a:headEnd type="none"/>
          <a:tailEnd type="none"/>
        </a:ln>
      </xdr:spPr>
    </xdr:pic>
    <xdr:clientData/>
  </xdr:twoCellAnchor>
  <xdr:twoCellAnchor editAs="oneCell">
    <xdr:from>
      <xdr:col>1</xdr:col>
      <xdr:colOff>76200</xdr:colOff>
      <xdr:row>1</xdr:row>
      <xdr:rowOff>47625</xdr:rowOff>
    </xdr:from>
    <xdr:to>
      <xdr:col>3</xdr:col>
      <xdr:colOff>95250</xdr:colOff>
      <xdr:row>1</xdr:row>
      <xdr:rowOff>676275</xdr:rowOff>
    </xdr:to>
    <xdr:pic>
      <xdr:nvPicPr>
        <xdr:cNvPr id="2" name="Picture 6"/>
        <xdr:cNvPicPr preferRelativeResize="1">
          <a:picLocks noChangeAspect="1"/>
        </xdr:cNvPicPr>
      </xdr:nvPicPr>
      <xdr:blipFill>
        <a:blip r:embed="rId2"/>
        <a:stretch>
          <a:fillRect/>
        </a:stretch>
      </xdr:blipFill>
      <xdr:spPr>
        <a:xfrm>
          <a:off x="123825" y="209550"/>
          <a:ext cx="704850" cy="628650"/>
        </a:xfrm>
        <a:prstGeom prst="rect">
          <a:avLst/>
        </a:prstGeom>
        <a:noFill/>
        <a:ln w="9525" cmpd="sng">
          <a:noFill/>
        </a:ln>
      </xdr:spPr>
    </xdr:pic>
    <xdr:clientData/>
  </xdr:twoCellAnchor>
  <xdr:twoCellAnchor>
    <xdr:from>
      <xdr:col>15</xdr:col>
      <xdr:colOff>609600</xdr:colOff>
      <xdr:row>1</xdr:row>
      <xdr:rowOff>28575</xdr:rowOff>
    </xdr:from>
    <xdr:to>
      <xdr:col>15</xdr:col>
      <xdr:colOff>533400</xdr:colOff>
      <xdr:row>1</xdr:row>
      <xdr:rowOff>647700</xdr:rowOff>
    </xdr:to>
    <xdr:pic>
      <xdr:nvPicPr>
        <xdr:cNvPr id="3" name="Picture 8"/>
        <xdr:cNvPicPr preferRelativeResize="1">
          <a:picLocks noChangeAspect="1"/>
        </xdr:cNvPicPr>
      </xdr:nvPicPr>
      <xdr:blipFill>
        <a:blip r:embed="rId3"/>
        <a:stretch>
          <a:fillRect/>
        </a:stretch>
      </xdr:blipFill>
      <xdr:spPr>
        <a:xfrm>
          <a:off x="8658225" y="190500"/>
          <a:ext cx="0" cy="619125"/>
        </a:xfrm>
        <a:prstGeom prst="rect">
          <a:avLst/>
        </a:prstGeom>
        <a:noFill/>
        <a:ln w="9525" cmpd="sng">
          <a:noFill/>
        </a:ln>
      </xdr:spPr>
    </xdr:pic>
    <xdr:clientData/>
  </xdr:twoCellAnchor>
  <xdr:twoCellAnchor>
    <xdr:from>
      <xdr:col>15</xdr:col>
      <xdr:colOff>38100</xdr:colOff>
      <xdr:row>1</xdr:row>
      <xdr:rowOff>47625</xdr:rowOff>
    </xdr:from>
    <xdr:to>
      <xdr:col>16</xdr:col>
      <xdr:colOff>85725</xdr:colOff>
      <xdr:row>1</xdr:row>
      <xdr:rowOff>676275</xdr:rowOff>
    </xdr:to>
    <xdr:pic>
      <xdr:nvPicPr>
        <xdr:cNvPr id="4" name="Picture 17"/>
        <xdr:cNvPicPr preferRelativeResize="1">
          <a:picLocks noChangeAspect="1"/>
        </xdr:cNvPicPr>
      </xdr:nvPicPr>
      <xdr:blipFill>
        <a:blip r:embed="rId3"/>
        <a:stretch>
          <a:fillRect/>
        </a:stretch>
      </xdr:blipFill>
      <xdr:spPr>
        <a:xfrm>
          <a:off x="8086725" y="209550"/>
          <a:ext cx="657225" cy="628650"/>
        </a:xfrm>
        <a:prstGeom prst="rect">
          <a:avLst/>
        </a:prstGeom>
        <a:noFill/>
        <a:ln w="9525" cmpd="sng">
          <a:noFill/>
        </a:ln>
      </xdr:spPr>
    </xdr:pic>
    <xdr:clientData/>
  </xdr:twoCellAnchor>
  <xdr:twoCellAnchor>
    <xdr:from>
      <xdr:col>15</xdr:col>
      <xdr:colOff>609600</xdr:colOff>
      <xdr:row>1</xdr:row>
      <xdr:rowOff>28575</xdr:rowOff>
    </xdr:from>
    <xdr:to>
      <xdr:col>15</xdr:col>
      <xdr:colOff>533400</xdr:colOff>
      <xdr:row>1</xdr:row>
      <xdr:rowOff>647700</xdr:rowOff>
    </xdr:to>
    <xdr:pic>
      <xdr:nvPicPr>
        <xdr:cNvPr id="5" name="Picture 8"/>
        <xdr:cNvPicPr preferRelativeResize="1">
          <a:picLocks noChangeAspect="1"/>
        </xdr:cNvPicPr>
      </xdr:nvPicPr>
      <xdr:blipFill>
        <a:blip r:embed="rId3"/>
        <a:stretch>
          <a:fillRect/>
        </a:stretch>
      </xdr:blipFill>
      <xdr:spPr>
        <a:xfrm>
          <a:off x="8658225" y="190500"/>
          <a:ext cx="0"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15</xdr:col>
      <xdr:colOff>76200</xdr:colOff>
      <xdr:row>1</xdr:row>
      <xdr:rowOff>752475</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409575" y="180975"/>
          <a:ext cx="8353425" cy="733425"/>
        </a:xfrm>
        <a:prstGeom prst="rect">
          <a:avLst/>
        </a:prstGeom>
        <a:noFill/>
        <a:ln w="6350" cmpd="sng">
          <a:solidFill>
            <a:srgbClr val="000000"/>
          </a:solidFill>
          <a:headEnd type="none"/>
          <a:tailEnd type="none"/>
        </a:ln>
      </xdr:spPr>
    </xdr:pic>
    <xdr:clientData/>
  </xdr:twoCellAnchor>
  <xdr:twoCellAnchor editAs="oneCell">
    <xdr:from>
      <xdr:col>1</xdr:col>
      <xdr:colOff>66675</xdr:colOff>
      <xdr:row>1</xdr:row>
      <xdr:rowOff>66675</xdr:rowOff>
    </xdr:from>
    <xdr:to>
      <xdr:col>3</xdr:col>
      <xdr:colOff>161925</xdr:colOff>
      <xdr:row>1</xdr:row>
      <xdr:rowOff>723900</xdr:rowOff>
    </xdr:to>
    <xdr:pic>
      <xdr:nvPicPr>
        <xdr:cNvPr id="2" name="Picture 6"/>
        <xdr:cNvPicPr preferRelativeResize="1">
          <a:picLocks noChangeAspect="1"/>
        </xdr:cNvPicPr>
      </xdr:nvPicPr>
      <xdr:blipFill>
        <a:blip r:embed="rId2"/>
        <a:stretch>
          <a:fillRect/>
        </a:stretch>
      </xdr:blipFill>
      <xdr:spPr>
        <a:xfrm>
          <a:off x="457200" y="228600"/>
          <a:ext cx="647700" cy="657225"/>
        </a:xfrm>
        <a:prstGeom prst="rect">
          <a:avLst/>
        </a:prstGeom>
        <a:noFill/>
        <a:ln w="9525" cmpd="sng">
          <a:noFill/>
        </a:ln>
      </xdr:spPr>
    </xdr:pic>
    <xdr:clientData/>
  </xdr:twoCellAnchor>
  <xdr:twoCellAnchor>
    <xdr:from>
      <xdr:col>13</xdr:col>
      <xdr:colOff>619125</xdr:colOff>
      <xdr:row>1</xdr:row>
      <xdr:rowOff>38100</xdr:rowOff>
    </xdr:from>
    <xdr:to>
      <xdr:col>15</xdr:col>
      <xdr:colOff>28575</xdr:colOff>
      <xdr:row>1</xdr:row>
      <xdr:rowOff>704850</xdr:rowOff>
    </xdr:to>
    <xdr:pic>
      <xdr:nvPicPr>
        <xdr:cNvPr id="3" name="Picture 17"/>
        <xdr:cNvPicPr preferRelativeResize="1">
          <a:picLocks noChangeAspect="1"/>
        </xdr:cNvPicPr>
      </xdr:nvPicPr>
      <xdr:blipFill>
        <a:blip r:embed="rId3"/>
        <a:stretch>
          <a:fillRect/>
        </a:stretch>
      </xdr:blipFill>
      <xdr:spPr>
        <a:xfrm>
          <a:off x="8029575" y="200025"/>
          <a:ext cx="685800" cy="666750"/>
        </a:xfrm>
        <a:prstGeom prst="rect">
          <a:avLst/>
        </a:prstGeom>
        <a:noFill/>
        <a:ln w="9525" cmpd="sng">
          <a:noFill/>
        </a:ln>
      </xdr:spPr>
    </xdr:pic>
    <xdr:clientData/>
  </xdr:twoCellAnchor>
  <xdr:twoCellAnchor>
    <xdr:from>
      <xdr:col>3</xdr:col>
      <xdr:colOff>219075</xdr:colOff>
      <xdr:row>1</xdr:row>
      <xdr:rowOff>95250</xdr:rowOff>
    </xdr:from>
    <xdr:to>
      <xdr:col>13</xdr:col>
      <xdr:colOff>457200</xdr:colOff>
      <xdr:row>1</xdr:row>
      <xdr:rowOff>666750</xdr:rowOff>
    </xdr:to>
    <xdr:grpSp>
      <xdr:nvGrpSpPr>
        <xdr:cNvPr id="4" name="Group 4"/>
        <xdr:cNvGrpSpPr>
          <a:grpSpLocks noChangeAspect="1"/>
        </xdr:cNvGrpSpPr>
      </xdr:nvGrpSpPr>
      <xdr:grpSpPr>
        <a:xfrm>
          <a:off x="1162050" y="257175"/>
          <a:ext cx="6705600" cy="571500"/>
          <a:chOff x="202" y="26"/>
          <a:chExt cx="734" cy="60"/>
        </a:xfrm>
        <a:solidFill>
          <a:srgbClr val="FFFFFF"/>
        </a:solidFill>
      </xdr:grpSpPr>
      <xdr:sp>
        <xdr:nvSpPr>
          <xdr:cNvPr id="5" name="AutoShape 3"/>
          <xdr:cNvSpPr>
            <a:spLocks noChangeAspect="1"/>
          </xdr:cNvSpPr>
        </xdr:nvSpPr>
        <xdr:spPr>
          <a:xfrm>
            <a:off x="202" y="26"/>
            <a:ext cx="734" cy="60"/>
          </a:xfrm>
          <a:prstGeom prst="rect">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5"/>
          <xdr:cNvSpPr>
            <a:spLocks/>
          </xdr:cNvSpPr>
        </xdr:nvSpPr>
        <xdr:spPr>
          <a:xfrm>
            <a:off x="226" y="26"/>
            <a:ext cx="645"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Formularz wniosku aplikacyjnego dla projektu w ramach Mechanizmu Finansowego EOG i </a:t>
            </a:r>
          </a:p>
        </xdr:txBody>
      </xdr:sp>
      <xdr:sp>
        <xdr:nvSpPr>
          <xdr:cNvPr id="7" name="Rectangle 6"/>
          <xdr:cNvSpPr>
            <a:spLocks/>
          </xdr:cNvSpPr>
        </xdr:nvSpPr>
        <xdr:spPr>
          <a:xfrm>
            <a:off x="369" y="44"/>
            <a:ext cx="334"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Norweskiego Mechanizmu Finansowego 2009 </a:t>
            </a:r>
          </a:p>
        </xdr:txBody>
      </xdr:sp>
      <xdr:sp>
        <xdr:nvSpPr>
          <xdr:cNvPr id="8" name="Rectangle 7"/>
          <xdr:cNvSpPr>
            <a:spLocks/>
          </xdr:cNvSpPr>
        </xdr:nvSpPr>
        <xdr:spPr>
          <a:xfrm>
            <a:off x="721" y="44"/>
            <a:ext cx="1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a:t>
            </a:r>
          </a:p>
        </xdr:txBody>
      </xdr:sp>
      <xdr:sp>
        <xdr:nvSpPr>
          <xdr:cNvPr id="9" name="Rectangle 8"/>
          <xdr:cNvSpPr>
            <a:spLocks/>
          </xdr:cNvSpPr>
        </xdr:nvSpPr>
        <xdr:spPr>
          <a:xfrm>
            <a:off x="730" y="44"/>
            <a:ext cx="1"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sp>
        <xdr:nvSpPr>
          <xdr:cNvPr id="10" name="Rectangle 9"/>
          <xdr:cNvSpPr>
            <a:spLocks/>
          </xdr:cNvSpPr>
        </xdr:nvSpPr>
        <xdr:spPr>
          <a:xfrm>
            <a:off x="735" y="44"/>
            <a:ext cx="37"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2014</a:t>
            </a:r>
          </a:p>
        </xdr:txBody>
      </xdr:sp>
      <xdr:sp>
        <xdr:nvSpPr>
          <xdr:cNvPr id="11" name="Rectangle 10"/>
          <xdr:cNvSpPr>
            <a:spLocks/>
          </xdr:cNvSpPr>
        </xdr:nvSpPr>
        <xdr:spPr>
          <a:xfrm>
            <a:off x="770" y="44"/>
            <a:ext cx="5" cy="19"/>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grpSp>
    <xdr:clientData/>
  </xdr:twoCellAnchor>
  <xdr:twoCellAnchor editAs="oneCell">
    <xdr:from>
      <xdr:col>14</xdr:col>
      <xdr:colOff>533400</xdr:colOff>
      <xdr:row>2</xdr:row>
      <xdr:rowOff>76200</xdr:rowOff>
    </xdr:from>
    <xdr:to>
      <xdr:col>15</xdr:col>
      <xdr:colOff>47625</xdr:colOff>
      <xdr:row>2</xdr:row>
      <xdr:rowOff>228600</xdr:rowOff>
    </xdr:to>
    <xdr:pic macro="[0]!P_4">
      <xdr:nvPicPr>
        <xdr:cNvPr id="12" name="Obraz 8" descr="pomoc.bmp"/>
        <xdr:cNvPicPr preferRelativeResize="1">
          <a:picLocks noChangeAspect="1"/>
        </xdr:cNvPicPr>
      </xdr:nvPicPr>
      <xdr:blipFill>
        <a:blip r:embed="rId4"/>
        <a:stretch>
          <a:fillRect/>
        </a:stretch>
      </xdr:blipFill>
      <xdr:spPr>
        <a:xfrm>
          <a:off x="8582025" y="1000125"/>
          <a:ext cx="152400" cy="1524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15</xdr:col>
      <xdr:colOff>76200</xdr:colOff>
      <xdr:row>1</xdr:row>
      <xdr:rowOff>752475</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409575" y="180975"/>
          <a:ext cx="8324850" cy="733425"/>
        </a:xfrm>
        <a:prstGeom prst="rect">
          <a:avLst/>
        </a:prstGeom>
        <a:noFill/>
        <a:ln w="6350" cmpd="sng">
          <a:solidFill>
            <a:srgbClr val="000000"/>
          </a:solidFill>
          <a:headEnd type="none"/>
          <a:tailEnd type="none"/>
        </a:ln>
      </xdr:spPr>
    </xdr:pic>
    <xdr:clientData/>
  </xdr:twoCellAnchor>
  <xdr:twoCellAnchor editAs="oneCell">
    <xdr:from>
      <xdr:col>1</xdr:col>
      <xdr:colOff>38100</xdr:colOff>
      <xdr:row>1</xdr:row>
      <xdr:rowOff>66675</xdr:rowOff>
    </xdr:from>
    <xdr:to>
      <xdr:col>3</xdr:col>
      <xdr:colOff>295275</xdr:colOff>
      <xdr:row>1</xdr:row>
      <xdr:rowOff>723900</xdr:rowOff>
    </xdr:to>
    <xdr:pic>
      <xdr:nvPicPr>
        <xdr:cNvPr id="2" name="Picture 6"/>
        <xdr:cNvPicPr preferRelativeResize="1">
          <a:picLocks noChangeAspect="1"/>
        </xdr:cNvPicPr>
      </xdr:nvPicPr>
      <xdr:blipFill>
        <a:blip r:embed="rId2"/>
        <a:stretch>
          <a:fillRect/>
        </a:stretch>
      </xdr:blipFill>
      <xdr:spPr>
        <a:xfrm>
          <a:off x="428625" y="228600"/>
          <a:ext cx="742950" cy="657225"/>
        </a:xfrm>
        <a:prstGeom prst="rect">
          <a:avLst/>
        </a:prstGeom>
        <a:noFill/>
        <a:ln w="9525" cmpd="sng">
          <a:noFill/>
        </a:ln>
      </xdr:spPr>
    </xdr:pic>
    <xdr:clientData/>
  </xdr:twoCellAnchor>
  <xdr:twoCellAnchor>
    <xdr:from>
      <xdr:col>14</xdr:col>
      <xdr:colOff>19050</xdr:colOff>
      <xdr:row>1</xdr:row>
      <xdr:rowOff>47625</xdr:rowOff>
    </xdr:from>
    <xdr:to>
      <xdr:col>15</xdr:col>
      <xdr:colOff>57150</xdr:colOff>
      <xdr:row>1</xdr:row>
      <xdr:rowOff>714375</xdr:rowOff>
    </xdr:to>
    <xdr:pic>
      <xdr:nvPicPr>
        <xdr:cNvPr id="3" name="Picture 17"/>
        <xdr:cNvPicPr preferRelativeResize="1">
          <a:picLocks noChangeAspect="1"/>
        </xdr:cNvPicPr>
      </xdr:nvPicPr>
      <xdr:blipFill>
        <a:blip r:embed="rId3"/>
        <a:stretch>
          <a:fillRect/>
        </a:stretch>
      </xdr:blipFill>
      <xdr:spPr>
        <a:xfrm>
          <a:off x="8039100" y="209550"/>
          <a:ext cx="676275" cy="666750"/>
        </a:xfrm>
        <a:prstGeom prst="rect">
          <a:avLst/>
        </a:prstGeom>
        <a:noFill/>
        <a:ln w="9525" cmpd="sng">
          <a:noFill/>
        </a:ln>
      </xdr:spPr>
    </xdr:pic>
    <xdr:clientData/>
  </xdr:twoCellAnchor>
  <xdr:twoCellAnchor>
    <xdr:from>
      <xdr:col>3</xdr:col>
      <xdr:colOff>314325</xdr:colOff>
      <xdr:row>1</xdr:row>
      <xdr:rowOff>95250</xdr:rowOff>
    </xdr:from>
    <xdr:to>
      <xdr:col>13</xdr:col>
      <xdr:colOff>628650</xdr:colOff>
      <xdr:row>1</xdr:row>
      <xdr:rowOff>666750</xdr:rowOff>
    </xdr:to>
    <xdr:grpSp>
      <xdr:nvGrpSpPr>
        <xdr:cNvPr id="4" name="Group 1"/>
        <xdr:cNvGrpSpPr>
          <a:grpSpLocks noChangeAspect="1"/>
        </xdr:cNvGrpSpPr>
      </xdr:nvGrpSpPr>
      <xdr:grpSpPr>
        <a:xfrm>
          <a:off x="1190625" y="257175"/>
          <a:ext cx="6819900" cy="571500"/>
          <a:chOff x="202" y="26"/>
          <a:chExt cx="734" cy="60"/>
        </a:xfrm>
        <a:solidFill>
          <a:srgbClr val="FFFFFF"/>
        </a:solidFill>
      </xdr:grpSpPr>
      <xdr:sp>
        <xdr:nvSpPr>
          <xdr:cNvPr id="5" name="AutoShape 2"/>
          <xdr:cNvSpPr>
            <a:spLocks noChangeAspect="1"/>
          </xdr:cNvSpPr>
        </xdr:nvSpPr>
        <xdr:spPr>
          <a:xfrm>
            <a:off x="202" y="26"/>
            <a:ext cx="734" cy="60"/>
          </a:xfrm>
          <a:prstGeom prst="rect">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3"/>
          <xdr:cNvSpPr>
            <a:spLocks/>
          </xdr:cNvSpPr>
        </xdr:nvSpPr>
        <xdr:spPr>
          <a:xfrm>
            <a:off x="226" y="26"/>
            <a:ext cx="702"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Formularz wniosku aplikacyjnego dla projektu w ramach Mechanizmu Finansowego EOG i </a:t>
            </a:r>
          </a:p>
        </xdr:txBody>
      </xdr:sp>
      <xdr:sp>
        <xdr:nvSpPr>
          <xdr:cNvPr id="7" name="Rectangle 4"/>
          <xdr:cNvSpPr>
            <a:spLocks/>
          </xdr:cNvSpPr>
        </xdr:nvSpPr>
        <xdr:spPr>
          <a:xfrm>
            <a:off x="369" y="44"/>
            <a:ext cx="359"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Norweskiego Mechanizmu Finansowego 2009 </a:t>
            </a:r>
          </a:p>
        </xdr:txBody>
      </xdr:sp>
      <xdr:sp>
        <xdr:nvSpPr>
          <xdr:cNvPr id="8" name="Rectangle 5"/>
          <xdr:cNvSpPr>
            <a:spLocks/>
          </xdr:cNvSpPr>
        </xdr:nvSpPr>
        <xdr:spPr>
          <a:xfrm>
            <a:off x="721" y="44"/>
            <a:ext cx="9"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a:t>
            </a:r>
          </a:p>
        </xdr:txBody>
      </xdr:sp>
      <xdr:sp>
        <xdr:nvSpPr>
          <xdr:cNvPr id="9" name="Rectangle 6"/>
          <xdr:cNvSpPr>
            <a:spLocks/>
          </xdr:cNvSpPr>
        </xdr:nvSpPr>
        <xdr:spPr>
          <a:xfrm>
            <a:off x="730" y="44"/>
            <a:ext cx="1"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 </a:t>
            </a:r>
          </a:p>
        </xdr:txBody>
      </xdr:sp>
      <xdr:sp>
        <xdr:nvSpPr>
          <xdr:cNvPr id="10" name="Rectangle 7"/>
          <xdr:cNvSpPr>
            <a:spLocks/>
          </xdr:cNvSpPr>
        </xdr:nvSpPr>
        <xdr:spPr>
          <a:xfrm>
            <a:off x="735" y="44"/>
            <a:ext cx="37"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2014</a:t>
            </a:r>
          </a:p>
        </xdr:txBody>
      </xdr:sp>
      <xdr:sp>
        <xdr:nvSpPr>
          <xdr:cNvPr id="11" name="Rectangle 8"/>
          <xdr:cNvSpPr>
            <a:spLocks/>
          </xdr:cNvSpPr>
        </xdr:nvSpPr>
        <xdr:spPr>
          <a:xfrm>
            <a:off x="770" y="44"/>
            <a:ext cx="5" cy="19"/>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114300</xdr:colOff>
      <xdr:row>1</xdr:row>
      <xdr:rowOff>752475</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95250" y="180975"/>
          <a:ext cx="8734425" cy="733425"/>
        </a:xfrm>
        <a:prstGeom prst="rect">
          <a:avLst/>
        </a:prstGeom>
        <a:noFill/>
        <a:ln w="6350" cmpd="sng">
          <a:solidFill>
            <a:srgbClr val="000000"/>
          </a:solidFill>
          <a:headEnd type="none"/>
          <a:tailEnd type="none"/>
        </a:ln>
      </xdr:spPr>
    </xdr:pic>
    <xdr:clientData/>
  </xdr:twoCellAnchor>
  <xdr:twoCellAnchor editAs="oneCell">
    <xdr:from>
      <xdr:col>1</xdr:col>
      <xdr:colOff>66675</xdr:colOff>
      <xdr:row>1</xdr:row>
      <xdr:rowOff>66675</xdr:rowOff>
    </xdr:from>
    <xdr:to>
      <xdr:col>3</xdr:col>
      <xdr:colOff>142875</xdr:colOff>
      <xdr:row>1</xdr:row>
      <xdr:rowOff>723900</xdr:rowOff>
    </xdr:to>
    <xdr:pic>
      <xdr:nvPicPr>
        <xdr:cNvPr id="2" name="Picture 6"/>
        <xdr:cNvPicPr preferRelativeResize="1">
          <a:picLocks noChangeAspect="1"/>
        </xdr:cNvPicPr>
      </xdr:nvPicPr>
      <xdr:blipFill>
        <a:blip r:embed="rId2"/>
        <a:stretch>
          <a:fillRect/>
        </a:stretch>
      </xdr:blipFill>
      <xdr:spPr>
        <a:xfrm>
          <a:off x="142875" y="228600"/>
          <a:ext cx="800100" cy="657225"/>
        </a:xfrm>
        <a:prstGeom prst="rect">
          <a:avLst/>
        </a:prstGeom>
        <a:noFill/>
        <a:ln w="9525" cmpd="sng">
          <a:noFill/>
        </a:ln>
      </xdr:spPr>
    </xdr:pic>
    <xdr:clientData/>
  </xdr:twoCellAnchor>
  <xdr:twoCellAnchor>
    <xdr:from>
      <xdr:col>14</xdr:col>
      <xdr:colOff>571500</xdr:colOff>
      <xdr:row>1</xdr:row>
      <xdr:rowOff>57150</xdr:rowOff>
    </xdr:from>
    <xdr:to>
      <xdr:col>16</xdr:col>
      <xdr:colOff>95250</xdr:colOff>
      <xdr:row>1</xdr:row>
      <xdr:rowOff>723900</xdr:rowOff>
    </xdr:to>
    <xdr:pic>
      <xdr:nvPicPr>
        <xdr:cNvPr id="3" name="Picture 17"/>
        <xdr:cNvPicPr preferRelativeResize="1">
          <a:picLocks noChangeAspect="1"/>
        </xdr:cNvPicPr>
      </xdr:nvPicPr>
      <xdr:blipFill>
        <a:blip r:embed="rId3"/>
        <a:stretch>
          <a:fillRect/>
        </a:stretch>
      </xdr:blipFill>
      <xdr:spPr>
        <a:xfrm>
          <a:off x="8077200" y="219075"/>
          <a:ext cx="733425" cy="666750"/>
        </a:xfrm>
        <a:prstGeom prst="rect">
          <a:avLst/>
        </a:prstGeom>
        <a:noFill/>
        <a:ln w="9525" cmpd="sng">
          <a:noFill/>
        </a:ln>
      </xdr:spPr>
    </xdr:pic>
    <xdr:clientData/>
  </xdr:twoCellAnchor>
  <xdr:twoCellAnchor>
    <xdr:from>
      <xdr:col>3</xdr:col>
      <xdr:colOff>219075</xdr:colOff>
      <xdr:row>1</xdr:row>
      <xdr:rowOff>95250</xdr:rowOff>
    </xdr:from>
    <xdr:to>
      <xdr:col>14</xdr:col>
      <xdr:colOff>590550</xdr:colOff>
      <xdr:row>1</xdr:row>
      <xdr:rowOff>647700</xdr:rowOff>
    </xdr:to>
    <xdr:grpSp>
      <xdr:nvGrpSpPr>
        <xdr:cNvPr id="4" name="Group 4"/>
        <xdr:cNvGrpSpPr>
          <a:grpSpLocks noChangeAspect="1"/>
        </xdr:cNvGrpSpPr>
      </xdr:nvGrpSpPr>
      <xdr:grpSpPr>
        <a:xfrm>
          <a:off x="1019175" y="257175"/>
          <a:ext cx="7077075" cy="552450"/>
          <a:chOff x="202" y="26"/>
          <a:chExt cx="734" cy="60"/>
        </a:xfrm>
        <a:solidFill>
          <a:srgbClr val="FFFFFF"/>
        </a:solidFill>
      </xdr:grpSpPr>
      <xdr:sp>
        <xdr:nvSpPr>
          <xdr:cNvPr id="5" name="AutoShape 3"/>
          <xdr:cNvSpPr>
            <a:spLocks noChangeAspect="1"/>
          </xdr:cNvSpPr>
        </xdr:nvSpPr>
        <xdr:spPr>
          <a:xfrm>
            <a:off x="202" y="26"/>
            <a:ext cx="734" cy="60"/>
          </a:xfrm>
          <a:prstGeom prst="rect">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5"/>
          <xdr:cNvSpPr>
            <a:spLocks/>
          </xdr:cNvSpPr>
        </xdr:nvSpPr>
        <xdr:spPr>
          <a:xfrm>
            <a:off x="226" y="26"/>
            <a:ext cx="611"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Formularz wniosku aplikacyjnego dla projektu w ramach Mechanizmu Finansowego EOG i </a:t>
            </a:r>
          </a:p>
        </xdr:txBody>
      </xdr:sp>
      <xdr:sp>
        <xdr:nvSpPr>
          <xdr:cNvPr id="7" name="Rectangle 6"/>
          <xdr:cNvSpPr>
            <a:spLocks/>
          </xdr:cNvSpPr>
        </xdr:nvSpPr>
        <xdr:spPr>
          <a:xfrm>
            <a:off x="369" y="44"/>
            <a:ext cx="317"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Norweskiego Mechanizmu Finansowego 2009 </a:t>
            </a:r>
          </a:p>
        </xdr:txBody>
      </xdr:sp>
      <xdr:sp>
        <xdr:nvSpPr>
          <xdr:cNvPr id="8" name="Rectangle 7"/>
          <xdr:cNvSpPr>
            <a:spLocks/>
          </xdr:cNvSpPr>
        </xdr:nvSpPr>
        <xdr:spPr>
          <a:xfrm>
            <a:off x="721" y="44"/>
            <a:ext cx="9"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a:t>
            </a:r>
          </a:p>
        </xdr:txBody>
      </xdr:sp>
      <xdr:sp>
        <xdr:nvSpPr>
          <xdr:cNvPr id="9" name="Rectangle 8"/>
          <xdr:cNvSpPr>
            <a:spLocks/>
          </xdr:cNvSpPr>
        </xdr:nvSpPr>
        <xdr:spPr>
          <a:xfrm>
            <a:off x="730" y="44"/>
            <a:ext cx="1"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sp>
        <xdr:nvSpPr>
          <xdr:cNvPr id="10" name="Rectangle 9"/>
          <xdr:cNvSpPr>
            <a:spLocks/>
          </xdr:cNvSpPr>
        </xdr:nvSpPr>
        <xdr:spPr>
          <a:xfrm>
            <a:off x="735" y="44"/>
            <a:ext cx="36"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2014</a:t>
            </a:r>
          </a:p>
        </xdr:txBody>
      </xdr:sp>
      <xdr:sp>
        <xdr:nvSpPr>
          <xdr:cNvPr id="11" name="Rectangle 10"/>
          <xdr:cNvSpPr>
            <a:spLocks/>
          </xdr:cNvSpPr>
        </xdr:nvSpPr>
        <xdr:spPr>
          <a:xfrm>
            <a:off x="770" y="44"/>
            <a:ext cx="4" cy="19"/>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grpSp>
    <xdr:clientData/>
  </xdr:twoCellAnchor>
  <xdr:twoCellAnchor editAs="oneCell">
    <xdr:from>
      <xdr:col>15</xdr:col>
      <xdr:colOff>542925</xdr:colOff>
      <xdr:row>3</xdr:row>
      <xdr:rowOff>38100</xdr:rowOff>
    </xdr:from>
    <xdr:to>
      <xdr:col>16</xdr:col>
      <xdr:colOff>95250</xdr:colOff>
      <xdr:row>3</xdr:row>
      <xdr:rowOff>190500</xdr:rowOff>
    </xdr:to>
    <xdr:pic macro="[0]!P_3_1">
      <xdr:nvPicPr>
        <xdr:cNvPr id="12" name="Obraz 12" descr="pomoc.bmp"/>
        <xdr:cNvPicPr preferRelativeResize="1">
          <a:picLocks noChangeAspect="1"/>
        </xdr:cNvPicPr>
      </xdr:nvPicPr>
      <xdr:blipFill>
        <a:blip r:embed="rId4"/>
        <a:stretch>
          <a:fillRect/>
        </a:stretch>
      </xdr:blipFill>
      <xdr:spPr>
        <a:xfrm>
          <a:off x="8658225" y="1333500"/>
          <a:ext cx="152400" cy="152400"/>
        </a:xfrm>
        <a:prstGeom prst="rect">
          <a:avLst/>
        </a:prstGeom>
        <a:noFill/>
        <a:ln w="9525" cmpd="sng">
          <a:noFill/>
        </a:ln>
      </xdr:spPr>
    </xdr:pic>
    <xdr:clientData fPrintsWithSheet="0"/>
  </xdr:twoCellAnchor>
  <xdr:twoCellAnchor editAs="oneCell">
    <xdr:from>
      <xdr:col>15</xdr:col>
      <xdr:colOff>552450</xdr:colOff>
      <xdr:row>6</xdr:row>
      <xdr:rowOff>38100</xdr:rowOff>
    </xdr:from>
    <xdr:to>
      <xdr:col>16</xdr:col>
      <xdr:colOff>104775</xdr:colOff>
      <xdr:row>6</xdr:row>
      <xdr:rowOff>190500</xdr:rowOff>
    </xdr:to>
    <xdr:pic macro="[0]!P_3_2">
      <xdr:nvPicPr>
        <xdr:cNvPr id="13" name="Obraz 13" descr="pomoc.bmp"/>
        <xdr:cNvPicPr preferRelativeResize="1">
          <a:picLocks noChangeAspect="1"/>
        </xdr:cNvPicPr>
      </xdr:nvPicPr>
      <xdr:blipFill>
        <a:blip r:embed="rId4"/>
        <a:stretch>
          <a:fillRect/>
        </a:stretch>
      </xdr:blipFill>
      <xdr:spPr>
        <a:xfrm>
          <a:off x="8667750" y="1838325"/>
          <a:ext cx="152400" cy="152400"/>
        </a:xfrm>
        <a:prstGeom prst="rect">
          <a:avLst/>
        </a:prstGeom>
        <a:noFill/>
        <a:ln w="9525" cmpd="sng">
          <a:noFill/>
        </a:ln>
      </xdr:spPr>
    </xdr:pic>
    <xdr:clientData fPrintsWithSheet="0"/>
  </xdr:twoCellAnchor>
  <xdr:twoCellAnchor editAs="oneCell">
    <xdr:from>
      <xdr:col>15</xdr:col>
      <xdr:colOff>533400</xdr:colOff>
      <xdr:row>13</xdr:row>
      <xdr:rowOff>247650</xdr:rowOff>
    </xdr:from>
    <xdr:to>
      <xdr:col>16</xdr:col>
      <xdr:colOff>85725</xdr:colOff>
      <xdr:row>13</xdr:row>
      <xdr:rowOff>400050</xdr:rowOff>
    </xdr:to>
    <xdr:pic macro="[0]!P_3_3">
      <xdr:nvPicPr>
        <xdr:cNvPr id="14" name="Obraz 14" descr="pomoc.bmp"/>
        <xdr:cNvPicPr preferRelativeResize="1">
          <a:picLocks noChangeAspect="1"/>
        </xdr:cNvPicPr>
      </xdr:nvPicPr>
      <xdr:blipFill>
        <a:blip r:embed="rId4"/>
        <a:stretch>
          <a:fillRect/>
        </a:stretch>
      </xdr:blipFill>
      <xdr:spPr>
        <a:xfrm>
          <a:off x="8648700" y="5029200"/>
          <a:ext cx="152400" cy="152400"/>
        </a:xfrm>
        <a:prstGeom prst="rect">
          <a:avLst/>
        </a:prstGeom>
        <a:noFill/>
        <a:ln w="9525" cmpd="sng">
          <a:noFill/>
        </a:ln>
      </xdr:spPr>
    </xdr:pic>
    <xdr:clientData fPrintsWithSheet="0"/>
  </xdr:twoCellAnchor>
  <xdr:twoCellAnchor editAs="oneCell">
    <xdr:from>
      <xdr:col>15</xdr:col>
      <xdr:colOff>552450</xdr:colOff>
      <xdr:row>63</xdr:row>
      <xdr:rowOff>47625</xdr:rowOff>
    </xdr:from>
    <xdr:to>
      <xdr:col>16</xdr:col>
      <xdr:colOff>104775</xdr:colOff>
      <xdr:row>63</xdr:row>
      <xdr:rowOff>200025</xdr:rowOff>
    </xdr:to>
    <xdr:pic macro="[0]!P_3_4">
      <xdr:nvPicPr>
        <xdr:cNvPr id="15" name="Obraz 15" descr="pomoc.bmp"/>
        <xdr:cNvPicPr preferRelativeResize="1">
          <a:picLocks noChangeAspect="1"/>
        </xdr:cNvPicPr>
      </xdr:nvPicPr>
      <xdr:blipFill>
        <a:blip r:embed="rId4"/>
        <a:stretch>
          <a:fillRect/>
        </a:stretch>
      </xdr:blipFill>
      <xdr:spPr>
        <a:xfrm>
          <a:off x="8667750" y="9896475"/>
          <a:ext cx="152400" cy="1524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42</xdr:row>
      <xdr:rowOff>47625</xdr:rowOff>
    </xdr:from>
    <xdr:to>
      <xdr:col>18</xdr:col>
      <xdr:colOff>600075</xdr:colOff>
      <xdr:row>48</xdr:row>
      <xdr:rowOff>123825</xdr:rowOff>
    </xdr:to>
    <xdr:sp>
      <xdr:nvSpPr>
        <xdr:cNvPr id="1" name="Pomoc_1_1_3"/>
        <xdr:cNvSpPr>
          <a:spLocks/>
        </xdr:cNvSpPr>
      </xdr:nvSpPr>
      <xdr:spPr>
        <a:xfrm>
          <a:off x="171450" y="6848475"/>
          <a:ext cx="11401425" cy="10477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1.3 Tytuł Projektu</a:t>
          </a:r>
          <a:r>
            <a:rPr lang="en-US" cap="none" sz="1400" b="1" i="0" u="none" baseline="0">
              <a:solidFill>
                <a:srgbClr val="FFFFFF"/>
              </a:solidFill>
            </a:rPr>
            <a:t>
</a:t>
          </a:r>
          <a:r>
            <a:rPr lang="en-US" cap="none" sz="1100" b="0" i="0" u="none" baseline="0">
              <a:solidFill>
                <a:srgbClr val="FFFFFF"/>
              </a:solidFill>
            </a:rPr>
            <a:t>Tytuł Projektu powinien możliwie krótki i zwięzły i w sposób przejrzysty określać kluczowe elementy przedsięwzięcia (charakter Projektu np. może nawiązywać do produktów lub rezultatów.), jak cel, ramy czasowe, miejsce realizacji. 
</a:t>
          </a:r>
          <a:r>
            <a:rPr lang="en-US" cap="none" sz="1100" b="0" i="0" u="none" baseline="0">
              <a:solidFill>
                <a:srgbClr val="FFFFFF"/>
              </a:solidFill>
            </a:rPr>
            <a:t>Ewentualny podtytuł może rozwijać tytuł i wskazywać na typ lub charakter proces przygotowawczy, np.: Kolej metropolitalna na obszarze XXX  - przygotowanie strategii i planów operacyjnych.
</a:t>
          </a:r>
          <a:r>
            <a:rPr lang="en-US" cap="none" sz="1100" b="0" i="0" u="none" baseline="0">
              <a:solidFill>
                <a:srgbClr val="FFFFFF"/>
              </a:solidFill>
            </a:rPr>
            <a:t>
</a:t>
          </a:r>
        </a:p>
      </xdr:txBody>
    </xdr:sp>
    <xdr:clientData/>
  </xdr:twoCellAnchor>
  <xdr:twoCellAnchor>
    <xdr:from>
      <xdr:col>0</xdr:col>
      <xdr:colOff>190500</xdr:colOff>
      <xdr:row>49</xdr:row>
      <xdr:rowOff>66675</xdr:rowOff>
    </xdr:from>
    <xdr:to>
      <xdr:col>19</xdr:col>
      <xdr:colOff>19050</xdr:colOff>
      <xdr:row>52</xdr:row>
      <xdr:rowOff>142875</xdr:rowOff>
    </xdr:to>
    <xdr:sp>
      <xdr:nvSpPr>
        <xdr:cNvPr id="2" name="Pomoc_1_1_4"/>
        <xdr:cNvSpPr>
          <a:spLocks/>
        </xdr:cNvSpPr>
      </xdr:nvSpPr>
      <xdr:spPr>
        <a:xfrm>
          <a:off x="190500" y="8001000"/>
          <a:ext cx="11410950" cy="56197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1.4. Planowany czas trwania Projektu
</a:t>
          </a:r>
          <a:r>
            <a:rPr lang="en-US" cap="none" sz="1100" b="0" i="0" u="none" baseline="0">
              <a:solidFill>
                <a:srgbClr val="FFFFFF"/>
              </a:solidFill>
            </a:rPr>
            <a:t>Proszę wskazać przewidywaną datę rozpoczęcia (miesiąc i rok) i zakończenia (miesiąc i rok) Projektu. 
</a:t>
          </a:r>
        </a:p>
      </xdr:txBody>
    </xdr:sp>
    <xdr:clientData/>
  </xdr:twoCellAnchor>
  <xdr:twoCellAnchor>
    <xdr:from>
      <xdr:col>0</xdr:col>
      <xdr:colOff>104775</xdr:colOff>
      <xdr:row>54</xdr:row>
      <xdr:rowOff>47625</xdr:rowOff>
    </xdr:from>
    <xdr:to>
      <xdr:col>19</xdr:col>
      <xdr:colOff>66675</xdr:colOff>
      <xdr:row>71</xdr:row>
      <xdr:rowOff>152400</xdr:rowOff>
    </xdr:to>
    <xdr:sp>
      <xdr:nvSpPr>
        <xdr:cNvPr id="3" name="Pomoc_1_1_5"/>
        <xdr:cNvSpPr>
          <a:spLocks/>
        </xdr:cNvSpPr>
      </xdr:nvSpPr>
      <xdr:spPr>
        <a:xfrm>
          <a:off x="104775" y="8791575"/>
          <a:ext cx="11544300" cy="28575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1.5. Budżet Projektu (tylko całkowite koszty kwalifikowalne wyrażone w PLN)</a:t>
          </a:r>
          <a:r>
            <a:rPr lang="en-US" cap="none" sz="1400" b="1" i="0" u="none" baseline="0">
              <a:solidFill>
                <a:srgbClr val="FFFFFF"/>
              </a:solidFill>
            </a:rPr>
            <a:t>
</a:t>
          </a:r>
          <a:r>
            <a:rPr lang="en-US" cap="none" sz="1100" b="0" i="0" u="none" baseline="0">
              <a:solidFill>
                <a:srgbClr val="FFFFFF"/>
              </a:solidFill>
            </a:rPr>
            <a:t>Na wartość całkowitą Projektu składają się następujące kwoty:</a:t>
          </a:r>
          <a:r>
            <a:rPr lang="en-US" cap="none" sz="1050" b="0" i="0" u="none" baseline="0">
              <a:solidFill>
                <a:srgbClr val="FFFFFF"/>
              </a:solidFill>
            </a:rPr>
            <a:t>
</a:t>
          </a:r>
          <a:r>
            <a:rPr lang="en-US" cap="none" sz="1100" b="0" i="0" u="none" baseline="0">
              <a:solidFill>
                <a:srgbClr val="FFFFFF"/>
              </a:solidFill>
            </a:rPr>
            <a:t>wartość dofinansowania z Programu </a:t>
          </a:r>
          <a:r>
            <a:rPr lang="en-US" cap="none" sz="1050" b="0" i="0" u="none" baseline="0">
              <a:solidFill>
                <a:srgbClr val="FFFFFF"/>
              </a:solidFill>
            </a:rPr>
            <a:t>
</a:t>
          </a:r>
          <a:r>
            <a:rPr lang="en-US" cap="none" sz="1100" b="0" i="0" u="none" baseline="0">
              <a:solidFill>
                <a:srgbClr val="FFFFFF"/>
              </a:solidFill>
            </a:rPr>
            <a:t>wartość współfinansowania z budżetu wnioskodawcy (jeśli dotyczy)</a:t>
          </a:r>
          <a:r>
            <a:rPr lang="en-US" cap="none" sz="1050" b="0" i="0" u="none" baseline="0">
              <a:solidFill>
                <a:srgbClr val="FFFFFF"/>
              </a:solidFill>
            </a:rPr>
            <a:t>
</a:t>
          </a:r>
          <a:r>
            <a:rPr lang="en-US" cap="none" sz="1100" b="0" i="0" u="none" baseline="0">
              <a:solidFill>
                <a:srgbClr val="FFFFFF"/>
              </a:solidFill>
            </a:rPr>
            <a:t>wartość współfinansowania z innych źródeł (fundusze strukturalne UE, EBOR, Bank Światowy itp.)</a:t>
          </a:r>
          <a:r>
            <a:rPr lang="en-US" cap="none" sz="1050" b="0" i="0" u="none" baseline="0">
              <a:solidFill>
                <a:srgbClr val="FFFFFF"/>
              </a:solidFill>
            </a:rPr>
            <a:t>
</a:t>
          </a:r>
          <a:r>
            <a:rPr lang="en-US" cap="none" sz="1100" b="0" i="0" u="none" baseline="0">
              <a:solidFill>
                <a:srgbClr val="FFFFFF"/>
              </a:solidFill>
            </a:rPr>
            <a:t>Kwota ta jest automatycznie przenoszona z pola 4.1 „Całkowite koszty kwalifikowalne
</a:t>
          </a:r>
          <a:r>
            <a:rPr lang="en-US" cap="none" sz="1100" b="0" i="0" u="none" baseline="0">
              <a:solidFill>
                <a:srgbClr val="FFFFFF"/>
              </a:solidFill>
            </a:rPr>
            <a:t>
</a:t>
          </a:r>
          <a:r>
            <a:rPr lang="en-US" cap="none" sz="1100" b="0" i="0" u="sng" baseline="0">
              <a:solidFill>
                <a:srgbClr val="FFFFFF"/>
              </a:solidFill>
            </a:rPr>
            <a:t>UWAGA: </a:t>
          </a:r>
          <a:r>
            <a:rPr lang="en-US" cap="none" sz="1100" b="0" i="0" u="none" baseline="0">
              <a:solidFill>
                <a:srgbClr val="FFFFFF"/>
              </a:solidFill>
            </a:rPr>
            <a:t>W zakładce WNIOSEK  wpisujemy wszystkie kwoty w PLN, w formacie liczb całkowitych lub cyfr  z dwoma miejscami po przecinku (będą one wówczas zaokrąglane przez wniosek automatycznie). Dla Projektów w partnerstwie z jednostka z państwa darczyńcy (zaznaczenie opcji TAK w pkt. 1.1.1 wniosku) kwoty  zostaną automatycznie przeliczona na walutę EURO w kolejnej zakładce. Ewentualne niewielkie rozbieżności między kwotami w PLN i EURO i ew. procentami udziałów (porównując obie zakładki) a wynikające z zaokrągleń będą akceptowane przez Operatora  jako prawidłowy wpis. Nie mniej – pojawiające się ewentualnie czerwone podświetlenie pól – w różnych miejscach formularza wniosku aplikacyjnego, sygnalizuje wystąpienie rzeczywistego błędu w obliczeniach.</a:t>
          </a:r>
        </a:p>
      </xdr:txBody>
    </xdr:sp>
    <xdr:clientData/>
  </xdr:twoCellAnchor>
  <xdr:twoCellAnchor>
    <xdr:from>
      <xdr:col>0</xdr:col>
      <xdr:colOff>95250</xdr:colOff>
      <xdr:row>73</xdr:row>
      <xdr:rowOff>28575</xdr:rowOff>
    </xdr:from>
    <xdr:to>
      <xdr:col>19</xdr:col>
      <xdr:colOff>85725</xdr:colOff>
      <xdr:row>86</xdr:row>
      <xdr:rowOff>152400</xdr:rowOff>
    </xdr:to>
    <xdr:sp>
      <xdr:nvSpPr>
        <xdr:cNvPr id="4" name="Pomoc_1_1_6"/>
        <xdr:cNvSpPr>
          <a:spLocks/>
        </xdr:cNvSpPr>
      </xdr:nvSpPr>
      <xdr:spPr>
        <a:xfrm>
          <a:off x="95250" y="11849100"/>
          <a:ext cx="11572875" cy="22288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1.6. Streszczenie Projektu
</a:t>
          </a:r>
          <a:r>
            <a:rPr lang="en-US" cap="none" sz="1100" b="0" i="0" u="none" baseline="0">
              <a:solidFill>
                <a:srgbClr val="FFFFFF"/>
              </a:solidFill>
            </a:rPr>
            <a:t>Streszczenie powinno zawierać krótki opis przedsięwzięcia  (max. 1 500 znaków), zawierający zidentyfikowane problemy i odpowiednie cele, planowane działania z uwzględnieniem harmonogramu i czasu ich realizacji, zaangażowane instytucje/partnerów. Streszczenie powinno wyraźnie wskazywać dlaczego realizacja projektu jest potrzebna (np. jako odpowiedz na istniejące problemy społeczno - ekonomiczne; realizacja strategii).
</a:t>
          </a:r>
          <a:r>
            <a:rPr lang="en-US" cap="none" sz="1100" b="0" i="0" u="none" baseline="0">
              <a:solidFill>
                <a:srgbClr val="FFFFFF"/>
              </a:solidFill>
            </a:rPr>
            <a:t>Proszę również zauważyć, że zgodnie z wymogami darczyńców (w myśl zapisów Podręcznika Operatora Programu - Załącznik nr 9 do Regulacji w sprawie wdrażania Mechanizmu Finansowego EOG i Norweskiego Mechanizmu Finansowego na lata 2009 – 2014) każdy beneficjent projektu wybranego do dofinansowania będzie zobowiązany do przedstawienia po ogłoszeniu wyników naboru streszczenia projektu w języku angielskim (od 700 do 1000 znaków), zawierającego przede wszystkim podstawowe informacje o projekcie, beneficjencie, partnerze/-ach, oczekiwany rezultat projektu oraz jego główne działania. Streszczenia będą udostępniane on-line w bazie projektów Mechanizmu Finansowego EOG i Norweskiego Mechanizmu Finansowego oraz na stronach internetowych Operatorów Programów, Mechanizmu Finansowego EOG i Norweskiego Mechanizmu Finansowego oraz na stronie internetowej Operatora Programu.
</a:t>
          </a:r>
        </a:p>
      </xdr:txBody>
    </xdr:sp>
    <xdr:clientData/>
  </xdr:twoCellAnchor>
  <xdr:twoCellAnchor>
    <xdr:from>
      <xdr:col>0</xdr:col>
      <xdr:colOff>180975</xdr:colOff>
      <xdr:row>88</xdr:row>
      <xdr:rowOff>133350</xdr:rowOff>
    </xdr:from>
    <xdr:to>
      <xdr:col>19</xdr:col>
      <xdr:colOff>57150</xdr:colOff>
      <xdr:row>98</xdr:row>
      <xdr:rowOff>114300</xdr:rowOff>
    </xdr:to>
    <xdr:sp>
      <xdr:nvSpPr>
        <xdr:cNvPr id="5" name="Pomoc_1_2_2"/>
        <xdr:cNvSpPr>
          <a:spLocks/>
        </xdr:cNvSpPr>
      </xdr:nvSpPr>
      <xdr:spPr>
        <a:xfrm>
          <a:off x="180975" y="14382750"/>
          <a:ext cx="11458575" cy="16002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2.2 Forma prawna 
</a:t>
          </a:r>
          <a:r>
            <a:rPr lang="en-US" cap="none" sz="1100" b="0" i="0" u="none" baseline="0">
              <a:solidFill>
                <a:srgbClr val="FFFFFF"/>
              </a:solidFill>
            </a:rPr>
            <a:t>Proszę wskazać formę prawną, w jakiej funkcjonuje Wnioskodawca w obrocie prawnym. W przypadku jednostek z sektora finansów publicznych, proszę wskazać formę z katalogu zawartego w art. 9 ustawy o finansach publicznych (np. państwowa jednostka budżetowa, jednostka samorządu terytorialnego itd.).
</a:t>
          </a:r>
        </a:p>
      </xdr:txBody>
    </xdr:sp>
    <xdr:clientData/>
  </xdr:twoCellAnchor>
  <xdr:twoCellAnchor>
    <xdr:from>
      <xdr:col>0</xdr:col>
      <xdr:colOff>200025</xdr:colOff>
      <xdr:row>100</xdr:row>
      <xdr:rowOff>152400</xdr:rowOff>
    </xdr:from>
    <xdr:to>
      <xdr:col>18</xdr:col>
      <xdr:colOff>561975</xdr:colOff>
      <xdr:row>105</xdr:row>
      <xdr:rowOff>114300</xdr:rowOff>
    </xdr:to>
    <xdr:sp>
      <xdr:nvSpPr>
        <xdr:cNvPr id="6" name="Pomoc_1_2_3"/>
        <xdr:cNvSpPr>
          <a:spLocks/>
        </xdr:cNvSpPr>
      </xdr:nvSpPr>
      <xdr:spPr>
        <a:xfrm>
          <a:off x="200025" y="16344900"/>
          <a:ext cx="11334750" cy="7715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2.3. Dane tele-adresowe siedziby Wnioskodawcy
</a:t>
          </a:r>
          <a:r>
            <a:rPr lang="en-US" cap="none" sz="1100" b="0" i="0" u="none" baseline="0">
              <a:solidFill>
                <a:srgbClr val="FFFFFF"/>
              </a:solidFill>
            </a:rPr>
            <a:t>Proszę podać zarejestrowany adres siedziby Wnioskodawcy wraz z wyszczególnionymi danymi kontaktowymi (telefon, fax, e-mail) oraz adresem strony internetowej jeżeli Wnioskodawca takową dysponuje.
</a:t>
          </a:r>
        </a:p>
      </xdr:txBody>
    </xdr:sp>
    <xdr:clientData/>
  </xdr:twoCellAnchor>
  <xdr:twoCellAnchor>
    <xdr:from>
      <xdr:col>0</xdr:col>
      <xdr:colOff>161925</xdr:colOff>
      <xdr:row>107</xdr:row>
      <xdr:rowOff>133350</xdr:rowOff>
    </xdr:from>
    <xdr:to>
      <xdr:col>18</xdr:col>
      <xdr:colOff>542925</xdr:colOff>
      <xdr:row>112</xdr:row>
      <xdr:rowOff>114300</xdr:rowOff>
    </xdr:to>
    <xdr:sp>
      <xdr:nvSpPr>
        <xdr:cNvPr id="7" name="Pomoc_1_2_4"/>
        <xdr:cNvSpPr>
          <a:spLocks/>
        </xdr:cNvSpPr>
      </xdr:nvSpPr>
      <xdr:spPr>
        <a:xfrm>
          <a:off x="161925" y="17459325"/>
          <a:ext cx="11353800" cy="79057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2.4. Adres do korespondencji</a:t>
          </a:r>
          <a:r>
            <a:rPr lang="en-US" cap="none" sz="1400" b="1" i="0" u="none" baseline="0">
              <a:solidFill>
                <a:srgbClr val="FFFFFF"/>
              </a:solidFill>
            </a:rPr>
            <a:t>
</a:t>
          </a:r>
          <a:r>
            <a:rPr lang="en-US" cap="none" sz="1100" b="0" i="0" u="none" baseline="0">
              <a:solidFill>
                <a:srgbClr val="FFFFFF"/>
              </a:solidFill>
            </a:rPr>
            <a:t>  Należy wypełnić, jeżeli adres do korespondencji jest inny niż adres siedziby.
</a:t>
          </a:r>
        </a:p>
      </xdr:txBody>
    </xdr:sp>
    <xdr:clientData/>
  </xdr:twoCellAnchor>
  <xdr:twoCellAnchor>
    <xdr:from>
      <xdr:col>0</xdr:col>
      <xdr:colOff>85725</xdr:colOff>
      <xdr:row>115</xdr:row>
      <xdr:rowOff>47625</xdr:rowOff>
    </xdr:from>
    <xdr:to>
      <xdr:col>18</xdr:col>
      <xdr:colOff>485775</xdr:colOff>
      <xdr:row>124</xdr:row>
      <xdr:rowOff>57150</xdr:rowOff>
    </xdr:to>
    <xdr:sp>
      <xdr:nvSpPr>
        <xdr:cNvPr id="8" name="Pomoc_1_2_5"/>
        <xdr:cNvSpPr>
          <a:spLocks/>
        </xdr:cNvSpPr>
      </xdr:nvSpPr>
      <xdr:spPr>
        <a:xfrm>
          <a:off x="85725" y="18669000"/>
          <a:ext cx="11372850" cy="14668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2.5. Osoba do kontaktu (kierownik Projektu)</a:t>
          </a:r>
          <a:r>
            <a:rPr lang="en-US" cap="none" sz="1400" b="1" i="0" u="none" baseline="0">
              <a:solidFill>
                <a:srgbClr val="FFFFFF"/>
              </a:solidFill>
            </a:rPr>
            <a:t>
</a:t>
          </a:r>
          <a:r>
            <a:rPr lang="en-US" cap="none" sz="1100" b="0" i="0" u="none" baseline="0">
              <a:solidFill>
                <a:srgbClr val="FFFFFF"/>
              </a:solidFill>
            </a:rPr>
            <a:t>Niezwykle ważne jest podanie aktualnych i dokładnych danych osób do kontaktu (kierownik Projektu/zastępca), tak aby umożliwić szybką wymianę informacji przez telefon, fax lub w formie elektronicznej. W przypadku zmiany powyższych danych w trakcie wdrażania projektu, beneficjent jest zobowiązany do niezwłocznego poinformowania o tym Operatora Programu. Osoba do kontaktu na etapie aplikowania powinna pochodzić wyłącznie z organizacji, która jest wnioskodawcą, a nie być osobą z instytucji zewnętrznej opracowującej wniosek aplikacyjny.
</a:t>
          </a:r>
        </a:p>
      </xdr:txBody>
    </xdr:sp>
    <xdr:clientData/>
  </xdr:twoCellAnchor>
  <xdr:twoCellAnchor>
    <xdr:from>
      <xdr:col>0</xdr:col>
      <xdr:colOff>104775</xdr:colOff>
      <xdr:row>124</xdr:row>
      <xdr:rowOff>152400</xdr:rowOff>
    </xdr:from>
    <xdr:to>
      <xdr:col>18</xdr:col>
      <xdr:colOff>476250</xdr:colOff>
      <xdr:row>138</xdr:row>
      <xdr:rowOff>57150</xdr:rowOff>
    </xdr:to>
    <xdr:sp>
      <xdr:nvSpPr>
        <xdr:cNvPr id="9" name="Pomoc_1_2_6"/>
        <xdr:cNvSpPr>
          <a:spLocks/>
        </xdr:cNvSpPr>
      </xdr:nvSpPr>
      <xdr:spPr>
        <a:xfrm>
          <a:off x="104775" y="20231100"/>
          <a:ext cx="11344275" cy="21717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2.6. Informacje o Wnioskodawcy</a:t>
          </a:r>
          <a:r>
            <a:rPr lang="en-US" cap="none" sz="1400" b="1" i="0" u="none" baseline="0">
              <a:solidFill>
                <a:srgbClr val="FFFFFF"/>
              </a:solidFill>
            </a:rPr>
            <a:t>
</a:t>
          </a:r>
          <a:r>
            <a:rPr lang="en-US" cap="none" sz="1100" b="0" i="0" u="none" baseline="0">
              <a:solidFill>
                <a:srgbClr val="FFFFFF"/>
              </a:solidFill>
            </a:rPr>
            <a:t>Proszę podać zwięzły opis Wnioskodawcy (max. 1000 znaków). Opis powinien zawierać następujące kluczowe zagadnienia:</a:t>
          </a:r>
          <a:r>
            <a:rPr lang="en-US" cap="none" sz="1100" b="1" i="0" u="none" baseline="0">
              <a:solidFill>
                <a:srgbClr val="FFFFFF"/>
              </a:solidFill>
            </a:rPr>
            <a:t>
</a:t>
          </a:r>
          <a:r>
            <a:rPr lang="en-US" cap="none" sz="1100" b="0" i="0" u="none" baseline="0">
              <a:solidFill>
                <a:srgbClr val="FFFFFF"/>
              </a:solidFill>
            </a:rPr>
            <a:t>•  krótki opis struktury
</a:t>
          </a:r>
          <a:r>
            <a:rPr lang="en-US" cap="none" sz="1100" b="0" i="0" u="none" baseline="0">
              <a:solidFill>
                <a:srgbClr val="FFFFFF"/>
              </a:solidFill>
            </a:rPr>
            <a:t>• zdolność instytucjonalna do wdrażania projektu
</a:t>
          </a:r>
          <a:r>
            <a:rPr lang="en-US" cap="none" sz="1100" b="0" i="0" u="none" baseline="0">
              <a:solidFill>
                <a:srgbClr val="FFFFFF"/>
              </a:solidFill>
            </a:rPr>
            <a:t>• główne działania (istotne z punktu widzenia Projektu) Wnioskodawcy w chwili obecnej;
</a:t>
          </a:r>
          <a:r>
            <a:rPr lang="en-US" cap="none" sz="1100" b="0" i="0" u="none" baseline="0">
              <a:solidFill>
                <a:srgbClr val="FFFFFF"/>
              </a:solidFill>
            </a:rPr>
            <a:t>• doświadczenie w zarządzaniu/wdrażaniu podobnymi projektami (finansowanymi ze środków funduszy strukturalnych, Mechanizmu Finansowego EOG, Norweskiego Mechanizmu Finansowego lub innych zewnętrznych środków pomocowych, np. funduszy europejskich).
</a:t>
          </a:r>
          <a:r>
            <a:rPr lang="en-US" cap="none" sz="1100" b="0" i="0" u="none" baseline="0">
              <a:solidFill>
                <a:srgbClr val="FFFFFF"/>
              </a:solidFill>
            </a:rPr>
            <a:t>
</a:t>
          </a:r>
        </a:p>
      </xdr:txBody>
    </xdr:sp>
    <xdr:clientData/>
  </xdr:twoCellAnchor>
  <xdr:twoCellAnchor>
    <xdr:from>
      <xdr:col>0</xdr:col>
      <xdr:colOff>114300</xdr:colOff>
      <xdr:row>139</xdr:row>
      <xdr:rowOff>19050</xdr:rowOff>
    </xdr:from>
    <xdr:to>
      <xdr:col>18</xdr:col>
      <xdr:colOff>571500</xdr:colOff>
      <xdr:row>144</xdr:row>
      <xdr:rowOff>142875</xdr:rowOff>
    </xdr:to>
    <xdr:sp>
      <xdr:nvSpPr>
        <xdr:cNvPr id="10" name="Pomoc_1_2_7"/>
        <xdr:cNvSpPr>
          <a:spLocks/>
        </xdr:cNvSpPr>
      </xdr:nvSpPr>
      <xdr:spPr>
        <a:xfrm>
          <a:off x="114300" y="22526625"/>
          <a:ext cx="11430000" cy="9334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2.7. Informacje nt. partnera(-ów) Projektu
</a:t>
          </a:r>
          <a:r>
            <a:rPr lang="en-US" cap="none" sz="1100" b="0" i="0" u="none" baseline="0">
              <a:solidFill>
                <a:srgbClr val="FFFFFF"/>
              </a:solidFill>
            </a:rPr>
            <a:t>W przypadku realizacji Projektu w partnerstwie proszę o podanie pełniej nazwy partnera/-   ów wraz z danymi kontaktowymi (adres siedziby, adres strony internetowej jednostki); dane osoby do kontaktu/zastępcy (nazwisko, stanowisko, adres e-mail, telefon). Ponadto, proszę o wskazanie informacji (wyszczególnionych powyżej w pkt. 2.6) analogicznych jak dla Wnioskodawcy.
</a:t>
          </a:r>
        </a:p>
      </xdr:txBody>
    </xdr:sp>
    <xdr:clientData/>
  </xdr:twoCellAnchor>
  <xdr:twoCellAnchor>
    <xdr:from>
      <xdr:col>0</xdr:col>
      <xdr:colOff>76200</xdr:colOff>
      <xdr:row>145</xdr:row>
      <xdr:rowOff>47625</xdr:rowOff>
    </xdr:from>
    <xdr:to>
      <xdr:col>18</xdr:col>
      <xdr:colOff>552450</xdr:colOff>
      <xdr:row>166</xdr:row>
      <xdr:rowOff>76200</xdr:rowOff>
    </xdr:to>
    <xdr:sp>
      <xdr:nvSpPr>
        <xdr:cNvPr id="11" name="Pomoc_1_3_1"/>
        <xdr:cNvSpPr>
          <a:spLocks/>
        </xdr:cNvSpPr>
      </xdr:nvSpPr>
      <xdr:spPr>
        <a:xfrm>
          <a:off x="76200" y="23526750"/>
          <a:ext cx="11449050" cy="34290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3.1.Opis Projektu 
</a:t>
          </a:r>
          <a:r>
            <a:rPr lang="en-US" cap="none" sz="1100" b="0" i="0" u="none" baseline="0">
              <a:solidFill>
                <a:srgbClr val="FFFFFF"/>
              </a:solidFill>
            </a:rPr>
            <a:t>Opis (max. 3 500 znaków) powinien zawierać następujące kluczowe zagadnienia:</a:t>
          </a:r>
          <a:r>
            <a:rPr lang="en-US" cap="none" sz="1100" b="1" i="0" u="none" baseline="0">
              <a:solidFill>
                <a:srgbClr val="FFFFFF"/>
              </a:solidFill>
            </a:rPr>
            <a:t>
</a:t>
          </a:r>
          <a:r>
            <a:rPr lang="en-US" cap="none" sz="1100" b="0" i="0" u="none" baseline="0">
              <a:solidFill>
                <a:srgbClr val="FFFFFF"/>
              </a:solidFill>
            </a:rPr>
            <a:t>• opis problemu/diagnoza sytuacji i przedstawienie ogólnego pomysłu rozwiązania problemu poprzez realizację projektu (szczegółowa diagnoza sytuacji/identyfikacja problemu powinna znaleźć się w Analizie Wykonalności)
</a:t>
          </a:r>
          <a:r>
            <a:rPr lang="en-US" cap="none" sz="1100" b="0" i="0" u="none" baseline="0">
              <a:solidFill>
                <a:srgbClr val="FFFFFF"/>
              </a:solidFill>
            </a:rPr>
            <a:t>• cele projektu,
</a:t>
          </a:r>
          <a:r>
            <a:rPr lang="en-US" cap="none" sz="1100" b="0" i="0" u="none" baseline="0">
              <a:solidFill>
                <a:srgbClr val="FFFFFF"/>
              </a:solidFill>
            </a:rPr>
            <a:t>• zakres geograficzny przedsięwzięcia (krajowy, regionalny, subregionalny, lokalny, miasto/obszar lub inny)- wskazanie obszaru funkcjonalnego,
</a:t>
          </a:r>
          <a:r>
            <a:rPr lang="en-US" cap="none" sz="1100" b="0" i="0" u="none" baseline="0">
              <a:solidFill>
                <a:srgbClr val="FFFFFF"/>
              </a:solidFill>
            </a:rPr>
            <a:t>• poszczególne działania w ramach Projektu (proszę szczegółowo w punktach, opisać działania wskazane w harmonogramie wdrażania – pkt. 3.6. Proszę pamiętać, iż działaniami zdefiniowanymi są:</a:t>
          </a:r>
          <a:r>
            <a:rPr lang="en-US" cap="none" sz="1100" b="0" i="1" u="none" baseline="0">
              <a:solidFill>
                <a:srgbClr val="FFFFFF"/>
              </a:solidFill>
            </a:rPr>
            <a:t> Zarządzanie</a:t>
          </a:r>
          <a:r>
            <a:rPr lang="en-US" cap="none" sz="1100" b="0" i="0" u="none" baseline="0">
              <a:solidFill>
                <a:srgbClr val="FFFFFF"/>
              </a:solidFill>
            </a:rPr>
            <a:t> oraz </a:t>
          </a:r>
          <a:r>
            <a:rPr lang="en-US" cap="none" sz="1100" b="0" i="1" u="none" baseline="0">
              <a:solidFill>
                <a:srgbClr val="FFFFFF"/>
              </a:solidFill>
            </a:rPr>
            <a:t>Informacja i promocja</a:t>
          </a:r>
          <a:r>
            <a:rPr lang="en-US" cap="none" sz="1100" b="0" i="0" u="none" baseline="0">
              <a:solidFill>
                <a:srgbClr val="FFFFFF"/>
              </a:solidFill>
            </a:rPr>
            <a:t>, 
</a:t>
          </a:r>
          <a:r>
            <a:rPr lang="en-US" cap="none" sz="1100" b="0" i="0" u="none" baseline="0">
              <a:solidFill>
                <a:srgbClr val="FFFFFF"/>
              </a:solidFill>
            </a:rPr>
            <a:t>• oczekiwane rezultaty i potencjał Projektu do kontynuacji działań po jego zakończeniu,
</a:t>
          </a:r>
          <a:r>
            <a:rPr lang="en-US" cap="none" sz="1100" b="0" i="0" u="none" baseline="0">
              <a:solidFill>
                <a:srgbClr val="FFFFFF"/>
              </a:solidFill>
            </a:rPr>
            <a:t>• beneficjenci końcowi Projektu (poza bezpośrednią grupą bądź grupami docelowymi proszę wskazać grupę/-y pośrednią/-e),
</a:t>
          </a:r>
          <a:r>
            <a:rPr lang="en-US" cap="none" sz="1100" b="0" i="0" u="none" baseline="0">
              <a:solidFill>
                <a:srgbClr val="FFFFFF"/>
              </a:solidFill>
            </a:rPr>
            <a:t>• trwałość Projektu po zakończeniu jego finansowania; wskazanie jak będą wykorzystywane produkty Projektu,
</a:t>
          </a:r>
          <a:r>
            <a:rPr lang="en-US" cap="none" sz="1100" b="0" i="0" u="none" baseline="0">
              <a:solidFill>
                <a:srgbClr val="FFFFFF"/>
              </a:solidFill>
            </a:rPr>
            <a:t>• należy przedstawić informacje (max. 500 znaków) na temat tego, jak partnerstwo przyczyni się do osiągnięcia celów/rezultatów i produktów projektu oraz wzmocnienia relacji dwustronnych/ jaki jest wkład (np. techniczny/ ekspercki) partnera w realizację projektu/ czy oczekiwane jest szerokie oddziaływanie partnerstwa (np. upowszechnienie wiedzy i doświadczeń, przewidywana dalsza współpraca z parterem),
</a:t>
          </a:r>
          <a:r>
            <a:rPr lang="en-US" cap="none" sz="1100" b="0" i="0" u="none" baseline="0">
              <a:solidFill>
                <a:srgbClr val="FFFFFF"/>
              </a:solidFill>
            </a:rPr>
            <a:t>• proszę wskazać kwotę środków (w PLN) z budżetu projektu dla partnera/-ów i rodzaj finansowanych wydatków,
</a:t>
          </a:r>
          <a:r>
            <a:rPr lang="en-US" cap="none" sz="1100" b="0" i="0" u="none" baseline="0">
              <a:solidFill>
                <a:srgbClr val="FFFFFF"/>
              </a:solidFill>
            </a:rPr>
            <a:t> • narzędzia partycypacji społecznej w przygotowaniu/wdrażaniu projektu (szczegółowo należy równiez opisać w Analizie Wykonalności 
</a:t>
          </a:r>
          <a:r>
            <a:rPr lang="en-US" cap="none" sz="1100" b="0" i="0" u="none" baseline="0">
              <a:solidFill>
                <a:srgbClr val="FFFFFF"/>
              </a:solidFill>
            </a:rPr>
            <a:t> </a:t>
          </a:r>
        </a:p>
      </xdr:txBody>
    </xdr:sp>
    <xdr:clientData/>
  </xdr:twoCellAnchor>
  <xdr:twoCellAnchor>
    <xdr:from>
      <xdr:col>0</xdr:col>
      <xdr:colOff>171450</xdr:colOff>
      <xdr:row>167</xdr:row>
      <xdr:rowOff>66675</xdr:rowOff>
    </xdr:from>
    <xdr:to>
      <xdr:col>18</xdr:col>
      <xdr:colOff>571500</xdr:colOff>
      <xdr:row>188</xdr:row>
      <xdr:rowOff>95250</xdr:rowOff>
    </xdr:to>
    <xdr:sp>
      <xdr:nvSpPr>
        <xdr:cNvPr id="12" name="Pomoc_1_3_2"/>
        <xdr:cNvSpPr>
          <a:spLocks/>
        </xdr:cNvSpPr>
      </xdr:nvSpPr>
      <xdr:spPr>
        <a:xfrm>
          <a:off x="171450" y="27108150"/>
          <a:ext cx="11372850" cy="34290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3.2. Uzasadnienie potrzeby realizacji Projektu 
</a:t>
          </a:r>
          <a:r>
            <a:rPr lang="en-US" cap="none" sz="1100" b="0" i="0" u="none" baseline="0">
              <a:solidFill>
                <a:srgbClr val="FFFFFF"/>
              </a:solidFill>
            </a:rPr>
            <a:t>Ta część powinna w klarowny sposób uzasadnić potrzebę realizacji Projektu  w kontekście priorytetów określonych w dokumentach strategicznych Unii Europejskiej, Europejskiego Obszaru Gospodarczego, KSRR, KPZK innych politykach krajowych oraz w strategii rozwoju regionu, w tym w kontekście możliwości współfinansowania realizacji przyszłych przedsięwzięć ze środków zewnętrznych wobec budżetów własnych partnerstwa.
</a:t>
          </a:r>
          <a:r>
            <a:rPr lang="en-US" cap="none" sz="1100" b="1" i="0" u="none" baseline="0">
              <a:solidFill>
                <a:srgbClr val="FFFFFF"/>
              </a:solidFill>
            </a:rPr>
            <a:t>
</a:t>
          </a:r>
          <a:r>
            <a:rPr lang="en-US" cap="none" sz="1100" b="0" i="0" u="none" baseline="0">
              <a:solidFill>
                <a:srgbClr val="FFFFFF"/>
              </a:solidFill>
            </a:rPr>
            <a:t>Proszę wskazać (max. 1 200 znaków):
</a:t>
          </a:r>
          <a:r>
            <a:rPr lang="en-US" cap="none" sz="1100" b="0" i="0" u="none" baseline="0">
              <a:solidFill>
                <a:srgbClr val="FFFFFF"/>
              </a:solidFill>
            </a:rPr>
            <a:t>• wpływ projektu na zmniejszenie różnic społeczno – gospodarczych na poziomie krajowym i wzmacnianie stosunków  dwustronnych z Państwami - Darczyńcami;
</a:t>
          </a:r>
          <a:r>
            <a:rPr lang="en-US" cap="none" sz="1100" b="0" i="0" u="none" baseline="0">
              <a:solidFill>
                <a:srgbClr val="FFFFFF"/>
              </a:solidFill>
            </a:rPr>
            <a:t>• jak Projekt przyczynia się do realizacji strategii narodowej (polityki rządu w zakresie tematyki projektu np. KSSR, KPZK, założenia polityki miejskiej, inne sektorowe); regionalnej (polityki województwa - w obszarze objętym projektem, w zakresie który będzie znany do dnia składania wniosku); lokalnej. Proszę przedstawić zgodność ze strategiami  w punktach. 
</a:t>
          </a:r>
          <a:r>
            <a:rPr lang="en-US" cap="none" sz="1100" b="0" i="0" u="none" baseline="0">
              <a:solidFill>
                <a:srgbClr val="FFFFFF"/>
              </a:solidFill>
            </a:rPr>
            <a:t>
</a:t>
          </a:r>
          <a:r>
            <a:rPr lang="en-US" cap="none" sz="1100" b="0" i="0" u="none" baseline="0">
              <a:solidFill>
                <a:srgbClr val="FFFFFF"/>
              </a:solidFill>
            </a:rPr>
            <a:t>Przy opracowywaniu tej części analizy należy uwzględnić:
</a:t>
          </a:r>
          <a:r>
            <a:rPr lang="en-US" cap="none" sz="1100" b="0" i="0" u="none" baseline="0">
              <a:solidFill>
                <a:srgbClr val="FFFFFF"/>
              </a:solidFill>
            </a:rPr>
            <a:t>(a) priorytety UE 2014-2020 (w oparciu o projekt Rozporządzenia Komisji Europejskiej w spr priorytetów polityki spójności w nowej perspektywie finansowej–dostępny na www.mrr.gov.pl), 
</a:t>
          </a:r>
          <a:r>
            <a:rPr lang="en-US" cap="none" sz="1100" b="0" i="0" u="none" baseline="0">
              <a:solidFill>
                <a:srgbClr val="FFFFFF"/>
              </a:solidFill>
            </a:rPr>
            <a:t>(b) priorytety interwencji EOG (zawarte w Programie Regionalnym MRR i MF EOG)
</a:t>
          </a:r>
          <a:r>
            <a:rPr lang="en-US" cap="none" sz="1100" b="0" i="0" u="sng" baseline="0">
              <a:solidFill>
                <a:srgbClr val="FFFFFF"/>
              </a:solidFill>
            </a:rPr>
            <a:t> Uwaga:</a:t>
          </a:r>
          <a:r>
            <a:rPr lang="en-US" cap="none" sz="1100" b="0" i="0" u="none" baseline="0">
              <a:solidFill>
                <a:srgbClr val="FFFFFF"/>
              </a:solidFill>
            </a:rPr>
            <a:t> Jeśli wnioskodawca określa, że wybrana tematyka projektu będzie odnosiła się do 11 priorytetów UE 2014-2020 ( lit. d w punkcie 4.1 </a:t>
          </a:r>
          <a:r>
            <a:rPr lang="en-US" cap="none" sz="1100" b="0" i="1" u="none" baseline="0">
              <a:solidFill>
                <a:srgbClr val="FFFFFF"/>
              </a:solidFill>
            </a:rPr>
            <a:t>Regulaminu konkursu</a:t>
          </a:r>
          <a:r>
            <a:rPr lang="en-US" cap="none" sz="1100" b="0" i="0" u="none" baseline="0">
              <a:solidFill>
                <a:srgbClr val="FFFFFF"/>
              </a:solidFill>
            </a:rPr>
            <a:t>) to wymagane jest szczegółowe uzasadnienie ze strony wnioskodawcy i wymagane odniesienie do priorytetów "podstawowych" (pkt 1-8 zakresu tematycznego -  okreslone w lit. a,b,c w punkcie 4.1 </a:t>
          </a:r>
          <a:r>
            <a:rPr lang="en-US" cap="none" sz="1100" b="0" i="1" u="none" baseline="0">
              <a:solidFill>
                <a:srgbClr val="FFFFFF"/>
              </a:solidFill>
            </a:rPr>
            <a:t>Regulaminu konkursu</a:t>
          </a:r>
          <a:r>
            <a:rPr lang="en-US" cap="none" sz="1100" b="0" i="0" u="none" baseline="0">
              <a:solidFill>
                <a:srgbClr val="FFFFFF"/>
              </a:solidFill>
            </a:rPr>
            <a:t>) . </a:t>
          </a:r>
        </a:p>
      </xdr:txBody>
    </xdr:sp>
    <xdr:clientData/>
  </xdr:twoCellAnchor>
  <xdr:twoCellAnchor>
    <xdr:from>
      <xdr:col>0</xdr:col>
      <xdr:colOff>180975</xdr:colOff>
      <xdr:row>337</xdr:row>
      <xdr:rowOff>123825</xdr:rowOff>
    </xdr:from>
    <xdr:to>
      <xdr:col>18</xdr:col>
      <xdr:colOff>466725</xdr:colOff>
      <xdr:row>346</xdr:row>
      <xdr:rowOff>9525</xdr:rowOff>
    </xdr:to>
    <xdr:sp>
      <xdr:nvSpPr>
        <xdr:cNvPr id="13" name="Pomoc_1_9"/>
        <xdr:cNvSpPr>
          <a:spLocks/>
        </xdr:cNvSpPr>
      </xdr:nvSpPr>
      <xdr:spPr>
        <a:xfrm>
          <a:off x="180975" y="54692550"/>
          <a:ext cx="11258550" cy="13430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Część IX. Załączniki
</a:t>
          </a:r>
          <a:r>
            <a:rPr lang="en-US" cap="none" sz="1100" b="0" i="0" u="none" baseline="0">
              <a:solidFill>
                <a:srgbClr val="FFFFFF"/>
              </a:solidFill>
            </a:rPr>
            <a:t>Proszę zaznaczyć poprzez kliknięcie w kolumnie „Dotyczy” te załączniki, które są wymagane dla danego projektu
</a:t>
          </a:r>
          <a:r>
            <a:rPr lang="en-US" cap="none" sz="1100" b="0" i="0" u="none" baseline="0">
              <a:solidFill>
                <a:srgbClr val="FFFFFF"/>
              </a:solidFill>
            </a:rPr>
            <a:t> *Dla projektów realizowanych w partnerstwie podpisana przez strony  umowa/-y partnerska przedkładana jest Operatorowi Programu najpóźniej przed podpisaniem umowy ws. projektu. Na etapie składania wniosku aplikacyjnego Operator wymaga listu/-ów intencyjnego oraz  wzoru umowy partnerskiej. 
</a:t>
          </a:r>
          <a:r>
            <a:rPr lang="en-US" cap="none" sz="1100" b="0" i="0" u="none" baseline="0">
              <a:solidFill>
                <a:srgbClr val="FFFFFF"/>
              </a:solidFill>
            </a:rPr>
            <a:t>Wnioskodawca ma prawo dołączyć do formularza aplikacyjnego inne załączniki (używając przycisków Dodaj/Usuń), które mogą dodatkowo udokumentować i wesprzeć argumentację zawartą we wniosku i w Analizie Wykonalności co pozwoli na efektywniejszą ocenę projektu.</a:t>
          </a:r>
        </a:p>
      </xdr:txBody>
    </xdr:sp>
    <xdr:clientData/>
  </xdr:twoCellAnchor>
  <xdr:twoCellAnchor>
    <xdr:from>
      <xdr:col>0</xdr:col>
      <xdr:colOff>190500</xdr:colOff>
      <xdr:row>346</xdr:row>
      <xdr:rowOff>66675</xdr:rowOff>
    </xdr:from>
    <xdr:to>
      <xdr:col>18</xdr:col>
      <xdr:colOff>419100</xdr:colOff>
      <xdr:row>353</xdr:row>
      <xdr:rowOff>123825</xdr:rowOff>
    </xdr:to>
    <xdr:sp>
      <xdr:nvSpPr>
        <xdr:cNvPr id="14" name="Pomoc_1_9_Oswiadczenie"/>
        <xdr:cNvSpPr>
          <a:spLocks/>
        </xdr:cNvSpPr>
      </xdr:nvSpPr>
      <xdr:spPr>
        <a:xfrm>
          <a:off x="190500" y="56092725"/>
          <a:ext cx="11201400" cy="11906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OŚWIADCZENIE WNIOSKODAWCY
</a:t>
          </a:r>
          <a:r>
            <a:rPr lang="en-US" cap="none" sz="1100" b="1"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Co do zasady wniosek aplikacyjny wymaga formalnego podpisu, przez osobę(-y) wyraźnie wskazaną(-e) jako zarejestrowany(-i) pełnomocnik(-cy) Wnioskodawcy. Sygnatariusz i osoba do kontaktu nie musi być tą samą osobą.
</a:t>
          </a:r>
          <a:r>
            <a:rPr lang="en-US" cap="none" sz="1100" b="0" i="0" u="none" baseline="0">
              <a:solidFill>
                <a:srgbClr val="FFFFFF"/>
              </a:solidFill>
            </a:rPr>
            <a:t>Podpis powinien być własnoręczny (pieczątki z podpisem, osoby podpisujące w imieniu innych bez ważnego pełnomocnictwa lub fotokopie nie będą honorowane).
</a:t>
          </a:r>
        </a:p>
      </xdr:txBody>
    </xdr:sp>
    <xdr:clientData/>
  </xdr:twoCellAnchor>
  <xdr:twoCellAnchor>
    <xdr:from>
      <xdr:col>0</xdr:col>
      <xdr:colOff>171450</xdr:colOff>
      <xdr:row>189</xdr:row>
      <xdr:rowOff>38100</xdr:rowOff>
    </xdr:from>
    <xdr:to>
      <xdr:col>18</xdr:col>
      <xdr:colOff>476250</xdr:colOff>
      <xdr:row>209</xdr:row>
      <xdr:rowOff>123825</xdr:rowOff>
    </xdr:to>
    <xdr:sp>
      <xdr:nvSpPr>
        <xdr:cNvPr id="15" name="Pomoc_1_3_3"/>
        <xdr:cNvSpPr>
          <a:spLocks/>
        </xdr:cNvSpPr>
      </xdr:nvSpPr>
      <xdr:spPr>
        <a:xfrm>
          <a:off x="171450" y="30641925"/>
          <a:ext cx="11277600" cy="3324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3.3 Wskaźniki
</a:t>
          </a:r>
          <a:r>
            <a:rPr lang="en-US" cap="none" sz="1100" b="0" i="0" u="none" baseline="0">
              <a:solidFill>
                <a:srgbClr val="FFFFFF"/>
              </a:solidFill>
            </a:rPr>
            <a:t>Proszę o wypełnienie tabeli wskaźników, która określa trzy poziomy:  Cel, Spodziewane rezultaty, Wyniki/Produkty (wytworzone dobra i usługi). 
</a:t>
          </a:r>
          <a:r>
            <a:rPr lang="en-US" cap="none" sz="1100" b="1" i="0" u="none" baseline="0">
              <a:solidFill>
                <a:srgbClr val="FFFFFF"/>
              </a:solidFill>
            </a:rPr>
            <a:t>Cel ogólny </a:t>
          </a:r>
          <a:r>
            <a:rPr lang="en-US" cap="none" sz="1100" b="0" i="0" u="none" baseline="0">
              <a:solidFill>
                <a:srgbClr val="FFFFFF"/>
              </a:solidFill>
            </a:rPr>
            <a:t>jest następstwem projektu wykraczającym poza natychmiastowe skutki dla jego bezpośrednich beneficjentów. Cel ogólny może być zazwyczaj zmierzony po upływie pewnego okresu, zwykle od 2 do 5 lat po zakończeniu projektu. Przykładowo może to być: </a:t>
          </a:r>
          <a:r>
            <a:rPr lang="en-US" cap="none" sz="1100" b="0" i="1" u="none" baseline="0">
              <a:solidFill>
                <a:srgbClr val="FFFFFF"/>
              </a:solidFill>
            </a:rPr>
            <a:t>Zdolność partnerstwa do realizacji zintegrowanych przedsięwzięć rozwiązujących problemy obszaru funkcjonalnego. </a:t>
          </a:r>
          <a:r>
            <a:rPr lang="en-US" cap="none" sz="1100" b="0" i="0" u="none" baseline="0">
              <a:solidFill>
                <a:srgbClr val="FFFFFF"/>
              </a:solidFill>
            </a:rPr>
            <a:t>
</a:t>
          </a:r>
          <a:r>
            <a:rPr lang="en-US" cap="none" sz="1100" b="1" i="0" u="none" baseline="0">
              <a:solidFill>
                <a:srgbClr val="FFFFFF"/>
              </a:solidFill>
            </a:rPr>
            <a:t>Spodziewane rezultaty </a:t>
          </a:r>
          <a:r>
            <a:rPr lang="en-US" cap="none" sz="1100" b="0" i="0" u="none" baseline="0">
              <a:solidFill>
                <a:srgbClr val="FFFFFF"/>
              </a:solidFill>
            </a:rPr>
            <a:t>to planowane rezultaty projektu, takie jak wzrost liczby turystów odwiedzających dany obiekt/region,  liczba bezpośrednio utworzonych miejsc pracy, ilość przeszkolonych osób/wzrost wiedzy przeszkolonych osób (badania ankietowe) itp. Spodziewane rezultaty są powodem, dla którego działania zostały podjęte i są zazwyczaj kombinacją wyników, które je wyznaczają. W przypadku Programu może to być : </a:t>
          </a:r>
          <a:r>
            <a:rPr lang="en-US" cap="none" sz="1100" b="0" i="1" u="none" baseline="0">
              <a:solidFill>
                <a:srgbClr val="FFFFFF"/>
              </a:solidFill>
            </a:rPr>
            <a:t>Wzmocnienie instytucjonalne partnerstwa; Formalne i projektowo - techniczne przygotowanie danego obszaru do wdrożenia programu rewitalizacji itp. </a:t>
          </a:r>
          <a:r>
            <a:rPr lang="en-US" cap="none" sz="1100" b="0" i="0" u="none" baseline="0">
              <a:solidFill>
                <a:srgbClr val="FFFFFF"/>
              </a:solidFill>
            </a:rPr>
            <a:t>
</a:t>
          </a:r>
          <a:r>
            <a:rPr lang="en-US" cap="none" sz="1100" b="1" i="0" u="none" baseline="0">
              <a:solidFill>
                <a:srgbClr val="FFFFFF"/>
              </a:solidFill>
            </a:rPr>
            <a:t>Wyniki/Produkty </a:t>
          </a:r>
          <a:r>
            <a:rPr lang="en-US" cap="none" sz="1100" b="0" i="0" u="none" baseline="0">
              <a:solidFill>
                <a:srgbClr val="FFFFFF"/>
              </a:solidFill>
            </a:rPr>
            <a:t>stanowią bezpośredni wynik projektu, taki jak opracowane strategie/analizy/plany, ilość przeprowadzonych szkoleń itp. Wyniki mogą być zazwyczaj zmierzone podczas wdrażania projektu i dlatego służą jako wskaźniki postępu realizacji przedsięwzięcia. Wszystkie rezultaty muszą być mierzalne i osiągnięte najpóźniej do końca realizacji projektu. 
</a:t>
          </a:r>
          <a:r>
            <a:rPr lang="en-US" cap="none" sz="1100" b="0" i="0" u="none" baseline="0">
              <a:solidFill>
                <a:srgbClr val="FFFFFF"/>
              </a:solidFill>
            </a:rPr>
            <a:t>Proszę również o wskazanie w tabeli źródeł weryfikacji każdego ze wskaźników.  Przykłady produktów to: </a:t>
          </a:r>
          <a:r>
            <a:rPr lang="en-US" cap="none" sz="1100" b="0" i="1" u="none" baseline="0">
              <a:solidFill>
                <a:srgbClr val="FFFFFF"/>
              </a:solidFill>
            </a:rPr>
            <a:t>Strategia, Analiza, Plan operacyjny, Dokumentacja projektowo - kosztorysowa, Plan rozwoju instytucjonalnego partnerstwa itp.</a:t>
          </a:r>
          <a:r>
            <a:rPr lang="en-US" cap="none" sz="1100" b="0" i="0" u="none" baseline="0">
              <a:solidFill>
                <a:srgbClr val="FFFFFF"/>
              </a:solidFill>
            </a:rPr>
            <a:t>
</a:t>
          </a:r>
        </a:p>
      </xdr:txBody>
    </xdr:sp>
    <xdr:clientData/>
  </xdr:twoCellAnchor>
  <xdr:twoCellAnchor>
    <xdr:from>
      <xdr:col>0</xdr:col>
      <xdr:colOff>228600</xdr:colOff>
      <xdr:row>216</xdr:row>
      <xdr:rowOff>104775</xdr:rowOff>
    </xdr:from>
    <xdr:to>
      <xdr:col>18</xdr:col>
      <xdr:colOff>438150</xdr:colOff>
      <xdr:row>221</xdr:row>
      <xdr:rowOff>38100</xdr:rowOff>
    </xdr:to>
    <xdr:sp>
      <xdr:nvSpPr>
        <xdr:cNvPr id="16" name="Pomoc_1_3_4"/>
        <xdr:cNvSpPr>
          <a:spLocks/>
        </xdr:cNvSpPr>
      </xdr:nvSpPr>
      <xdr:spPr>
        <a:xfrm>
          <a:off x="228600" y="35080575"/>
          <a:ext cx="11182350" cy="7429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3.4 Monitorowanie i weryfikacja wskaźników  
</a:t>
          </a:r>
          <a:r>
            <a:rPr lang="en-US" cap="none" sz="1100" b="0" i="0" u="none" baseline="0">
              <a:solidFill>
                <a:srgbClr val="FFFFFF"/>
              </a:solidFill>
            </a:rPr>
            <a:t>Proszę wskazać dla każdego wskaźnika: jak wskaźnik został oszacowany; metodę, która zostanie użyta dla oszacowania postępów wykonania wskaźników oraz zbierania i agregowania danych na potrzeby monitoringu. </a:t>
          </a:r>
        </a:p>
      </xdr:txBody>
    </xdr:sp>
    <xdr:clientData/>
  </xdr:twoCellAnchor>
  <xdr:twoCellAnchor>
    <xdr:from>
      <xdr:col>0</xdr:col>
      <xdr:colOff>228600</xdr:colOff>
      <xdr:row>221</xdr:row>
      <xdr:rowOff>95250</xdr:rowOff>
    </xdr:from>
    <xdr:to>
      <xdr:col>18</xdr:col>
      <xdr:colOff>400050</xdr:colOff>
      <xdr:row>228</xdr:row>
      <xdr:rowOff>0</xdr:rowOff>
    </xdr:to>
    <xdr:sp>
      <xdr:nvSpPr>
        <xdr:cNvPr id="17" name="Pomoc_1_3_5"/>
        <xdr:cNvSpPr>
          <a:spLocks/>
        </xdr:cNvSpPr>
      </xdr:nvSpPr>
      <xdr:spPr>
        <a:xfrm>
          <a:off x="228600" y="35880675"/>
          <a:ext cx="11144250" cy="1038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3.5. Organizacja Projektu 
</a:t>
          </a:r>
          <a:r>
            <a:rPr lang="en-US" cap="none" sz="1100" b="0" i="0" u="none" baseline="0">
              <a:solidFill>
                <a:srgbClr val="FFFFFF"/>
              </a:solidFill>
            </a:rPr>
            <a:t>Proszę opisać ogólnie (max. 1200 znaków) obowiązki i zakres odpowiedzialności jednostek zaangażowanych w realizację Projektu (w szczególności zadania i obowiązki partnera/-ów ). 
</a:t>
          </a:r>
          <a:r>
            <a:rPr lang="en-US" cap="none" sz="1100" b="0" i="0" u="none" baseline="0">
              <a:solidFill>
                <a:srgbClr val="FFFFFF"/>
              </a:solidFill>
            </a:rPr>
            <a:t>Należy również wskazać ogólnie strukturę zarządzania, która w sposób szczegółowy (wraz z chrakterystyką poszczególnych partnerów) powinna zostać przedstawiona w Analizie Wykonalności.  </a:t>
          </a:r>
        </a:p>
      </xdr:txBody>
    </xdr:sp>
    <xdr:clientData/>
  </xdr:twoCellAnchor>
  <xdr:twoCellAnchor>
    <xdr:from>
      <xdr:col>0</xdr:col>
      <xdr:colOff>209550</xdr:colOff>
      <xdr:row>228</xdr:row>
      <xdr:rowOff>85725</xdr:rowOff>
    </xdr:from>
    <xdr:to>
      <xdr:col>18</xdr:col>
      <xdr:colOff>390525</xdr:colOff>
      <xdr:row>238</xdr:row>
      <xdr:rowOff>123825</xdr:rowOff>
    </xdr:to>
    <xdr:sp>
      <xdr:nvSpPr>
        <xdr:cNvPr id="18" name="Pomoc_1_3_6"/>
        <xdr:cNvSpPr>
          <a:spLocks/>
        </xdr:cNvSpPr>
      </xdr:nvSpPr>
      <xdr:spPr>
        <a:xfrm>
          <a:off x="209550" y="37004625"/>
          <a:ext cx="11153775" cy="16573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3.6. Szczegółowy harmonogram finansowy wdrażania Projektu
</a:t>
          </a:r>
          <a:r>
            <a:rPr lang="en-US" cap="none" sz="1100" b="0" i="0" u="none" baseline="0">
              <a:solidFill>
                <a:srgbClr val="FFFFFF"/>
              </a:solidFill>
            </a:rPr>
            <a:t>Wnioskodawca powinien wskazać w tabeli nazwy, zakres oraz ramy czasowe działań (każde działanie powinno prowadzić do osiągnięcia danego rezultatu zgodnie z danymi w tabeli 3.3 Wskaźniki) oraz przypisane do każdego działania wartości pieniężne (wartość współfinansowania i dofinansowania). 
</a:t>
          </a:r>
          <a:r>
            <a:rPr lang="en-US" cap="none" sz="1100" b="0" i="0" u="none" baseline="0">
              <a:solidFill>
                <a:srgbClr val="FFFFFF"/>
              </a:solidFill>
            </a:rPr>
            <a:t>Proszę zwrócić uwagę, iż harmonogram podzielony jest w każdym roku na 3 (czteromiesięczne) okresy sprawozdawcze przez Operatora Programu i dotyczy on tylko kosztów kwalifikowalnych.
</a:t>
          </a:r>
          <a:r>
            <a:rPr lang="en-US" cap="none" sz="1100" b="0" i="0" u="none" baseline="0">
              <a:solidFill>
                <a:srgbClr val="FFFFFF"/>
              </a:solidFill>
            </a:rPr>
            <a:t> Proszę zauważyć, że załącznikiem do Analizy Wykonalności jest Szczegółowy budżet projektu, który stanowi źródło informacji dla prawidłowego wypełnienia tabel finansowych w niniejszym formularzu.  </a:t>
          </a:r>
        </a:p>
      </xdr:txBody>
    </xdr:sp>
    <xdr:clientData/>
  </xdr:twoCellAnchor>
  <xdr:twoCellAnchor>
    <xdr:from>
      <xdr:col>0</xdr:col>
      <xdr:colOff>190500</xdr:colOff>
      <xdr:row>239</xdr:row>
      <xdr:rowOff>38100</xdr:rowOff>
    </xdr:from>
    <xdr:to>
      <xdr:col>18</xdr:col>
      <xdr:colOff>438150</xdr:colOff>
      <xdr:row>247</xdr:row>
      <xdr:rowOff>38100</xdr:rowOff>
    </xdr:to>
    <xdr:sp>
      <xdr:nvSpPr>
        <xdr:cNvPr id="19" name="Pomoc_1_4_1"/>
        <xdr:cNvSpPr>
          <a:spLocks/>
        </xdr:cNvSpPr>
      </xdr:nvSpPr>
      <xdr:spPr>
        <a:xfrm>
          <a:off x="190500" y="38738175"/>
          <a:ext cx="11220450" cy="12954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4.1. Finansowanie
</a:t>
          </a:r>
          <a:r>
            <a:rPr lang="en-US" cap="none" sz="1100" b="0" i="0" u="none" baseline="0">
              <a:solidFill>
                <a:srgbClr val="FFFFFF"/>
              </a:solidFill>
            </a:rPr>
            <a:t>Proszę o wypełnienie tabeli 4.1 z podaniem wartości w PLN.  Proszę zwrócić uwagę, że współfinansowanie projektów ma co do zasady formę gotówkową.
</a:t>
          </a:r>
          <a:r>
            <a:rPr lang="en-US" cap="none" sz="1100" b="0" i="0" u="none" baseline="0">
              <a:solidFill>
                <a:srgbClr val="FFFFFF"/>
              </a:solidFill>
            </a:rPr>
            <a:t>Płatności na rzecz beneficjenta mają co do zasady formę zaliczek zgodnie z zasadami określonymi w Regulaminie konkursu. Wysokość pierwszej zaliczki powinna być odpowiednio umotywowana przez wnioskodawcę. </a:t>
          </a:r>
        </a:p>
      </xdr:txBody>
    </xdr:sp>
    <xdr:clientData/>
  </xdr:twoCellAnchor>
  <xdr:twoCellAnchor>
    <xdr:from>
      <xdr:col>0</xdr:col>
      <xdr:colOff>209550</xdr:colOff>
      <xdr:row>247</xdr:row>
      <xdr:rowOff>85725</xdr:rowOff>
    </xdr:from>
    <xdr:to>
      <xdr:col>18</xdr:col>
      <xdr:colOff>428625</xdr:colOff>
      <xdr:row>251</xdr:row>
      <xdr:rowOff>95250</xdr:rowOff>
    </xdr:to>
    <xdr:sp>
      <xdr:nvSpPr>
        <xdr:cNvPr id="20" name="Pomoc_1_4_2"/>
        <xdr:cNvSpPr>
          <a:spLocks/>
        </xdr:cNvSpPr>
      </xdr:nvSpPr>
      <xdr:spPr>
        <a:xfrm>
          <a:off x="209550" y="40081200"/>
          <a:ext cx="11191875" cy="657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4.2. Podział działań względem źródeł finansowania
</a:t>
          </a:r>
          <a:r>
            <a:rPr lang="en-US" cap="none" sz="1100" b="0" i="0" u="none" baseline="0">
              <a:solidFill>
                <a:srgbClr val="FFFFFF"/>
              </a:solidFill>
            </a:rPr>
            <a:t>Proszę wypełnić tabelę 4.2 w celu zobrazowania podziału kosztów działań  pod względem źródeł finansowania. </a:t>
          </a:r>
        </a:p>
      </xdr:txBody>
    </xdr:sp>
    <xdr:clientData/>
  </xdr:twoCellAnchor>
  <xdr:twoCellAnchor>
    <xdr:from>
      <xdr:col>0</xdr:col>
      <xdr:colOff>209550</xdr:colOff>
      <xdr:row>252</xdr:row>
      <xdr:rowOff>9525</xdr:rowOff>
    </xdr:from>
    <xdr:to>
      <xdr:col>18</xdr:col>
      <xdr:colOff>428625</xdr:colOff>
      <xdr:row>254</xdr:row>
      <xdr:rowOff>104775</xdr:rowOff>
    </xdr:to>
    <xdr:sp>
      <xdr:nvSpPr>
        <xdr:cNvPr id="21" name="Pomoc_1_4_3"/>
        <xdr:cNvSpPr>
          <a:spLocks/>
        </xdr:cNvSpPr>
      </xdr:nvSpPr>
      <xdr:spPr>
        <a:xfrm>
          <a:off x="209550" y="40814625"/>
          <a:ext cx="11191875" cy="4191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4.3 Roczny podział łącznych środków dofinansowania i współfinansowania </a:t>
          </a:r>
        </a:p>
      </xdr:txBody>
    </xdr:sp>
    <xdr:clientData/>
  </xdr:twoCellAnchor>
  <xdr:twoCellAnchor>
    <xdr:from>
      <xdr:col>0</xdr:col>
      <xdr:colOff>200025</xdr:colOff>
      <xdr:row>255</xdr:row>
      <xdr:rowOff>0</xdr:rowOff>
    </xdr:from>
    <xdr:to>
      <xdr:col>18</xdr:col>
      <xdr:colOff>419100</xdr:colOff>
      <xdr:row>261</xdr:row>
      <xdr:rowOff>142875</xdr:rowOff>
    </xdr:to>
    <xdr:sp>
      <xdr:nvSpPr>
        <xdr:cNvPr id="22" name="Pomoc_1_4_4"/>
        <xdr:cNvSpPr>
          <a:spLocks/>
        </xdr:cNvSpPr>
      </xdr:nvSpPr>
      <xdr:spPr>
        <a:xfrm>
          <a:off x="200025" y="41290875"/>
          <a:ext cx="11191875" cy="11144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4.4 Podział działań względem kategorii
</a:t>
          </a:r>
          <a:r>
            <a:rPr lang="en-US" cap="none" sz="1100" b="0" i="0" u="none" baseline="0">
              <a:solidFill>
                <a:srgbClr val="FFFFFF"/>
              </a:solidFill>
            </a:rPr>
            <a:t>Ogólne zasady kwalifikowalności wydatków/ wyszczególnienie bezpośrednich wydatków kwalifikowanych w ramach projektu/koszty pośrednie projektu/ zakup nieruchomości i gruntu oraz koszty niekwalifikowalne zostały uregulowane w artykułach 7.2 – 7.6 </a:t>
          </a:r>
          <a:r>
            <a:rPr lang="en-US" cap="none" sz="1100" b="0" i="1" u="none" baseline="0">
              <a:solidFill>
                <a:srgbClr val="FFFFFF"/>
              </a:solidFill>
            </a:rPr>
            <a:t>Regulacji.
</a:t>
          </a:r>
          <a:r>
            <a:rPr lang="en-US" cap="none" sz="1100" b="0" i="0" u="none" baseline="0">
              <a:solidFill>
                <a:srgbClr val="FFFFFF"/>
              </a:solidFill>
            </a:rPr>
            <a:t>Budżet dotyczy tylko kosztów kwalifikowalnych </a:t>
          </a:r>
        </a:p>
      </xdr:txBody>
    </xdr:sp>
    <xdr:clientData/>
  </xdr:twoCellAnchor>
  <xdr:twoCellAnchor>
    <xdr:from>
      <xdr:col>0</xdr:col>
      <xdr:colOff>200025</xdr:colOff>
      <xdr:row>262</xdr:row>
      <xdr:rowOff>38100</xdr:rowOff>
    </xdr:from>
    <xdr:to>
      <xdr:col>18</xdr:col>
      <xdr:colOff>390525</xdr:colOff>
      <xdr:row>272</xdr:row>
      <xdr:rowOff>66675</xdr:rowOff>
    </xdr:to>
    <xdr:sp>
      <xdr:nvSpPr>
        <xdr:cNvPr id="23" name="Pomoc_1_4_5"/>
        <xdr:cNvSpPr>
          <a:spLocks/>
        </xdr:cNvSpPr>
      </xdr:nvSpPr>
      <xdr:spPr>
        <a:xfrm>
          <a:off x="200025" y="42462450"/>
          <a:ext cx="11163300" cy="16478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4.5 Możliwość odzyskania podatku VAT    
</a:t>
          </a:r>
          <a:r>
            <a:rPr lang="en-US" cap="none" sz="1100" b="0" i="0" u="none" baseline="0">
              <a:solidFill>
                <a:srgbClr val="FFFFFF"/>
              </a:solidFill>
            </a:rPr>
            <a:t>Proszę wskazać, czy podatek VAT podlega zwrotowi. Podatek VAT, który podlega zwrotowi za pomocą jakichkolwiek dostępnych środków, nie zostanie uznany za kwalifikowalny nawet jeśli nie zostanie faktycznie odzyskany przez Beneficjenta lub odbiorcę końcowego. Koszt VAT uznawany jest za koszt kwalifikowalny wyłącznie jeżeli jest rzeczywiście i ostatecznie ponoszony przez Beneficjenta.
</a:t>
          </a:r>
          <a:r>
            <a:rPr lang="en-US" cap="none" sz="1100" b="0" i="0" u="none" baseline="0">
              <a:solidFill>
                <a:srgbClr val="FFFFFF"/>
              </a:solidFill>
            </a:rPr>
            <a:t>Inne podatki i opłaty, w szczególności podatki bezpośrednie nie stanowią kosztów kwalifikowalnych, chyba że są rzeczywiście i ostatecznie odprowadzane przez Beneficjenta.
</a:t>
          </a:r>
          <a:r>
            <a:rPr lang="en-US" cap="none" sz="1100" b="0" i="0" u="none" baseline="0">
              <a:solidFill>
                <a:srgbClr val="FFFFFF"/>
              </a:solidFill>
            </a:rPr>
            <a:t> 
</a:t>
          </a:r>
          <a:r>
            <a:rPr lang="en-US" cap="none" sz="1100" b="0" i="0" u="none" baseline="0">
              <a:solidFill>
                <a:srgbClr val="FFFFFF"/>
              </a:solidFill>
            </a:rPr>
            <a:t>Ponadto, katalog wydatków, które nie są uznawane za kwalifikowane zawarty jest w art. 7.6 Regulacji. </a:t>
          </a:r>
        </a:p>
      </xdr:txBody>
    </xdr:sp>
    <xdr:clientData/>
  </xdr:twoCellAnchor>
  <xdr:twoCellAnchor>
    <xdr:from>
      <xdr:col>0</xdr:col>
      <xdr:colOff>209550</xdr:colOff>
      <xdr:row>272</xdr:row>
      <xdr:rowOff>133350</xdr:rowOff>
    </xdr:from>
    <xdr:to>
      <xdr:col>18</xdr:col>
      <xdr:colOff>400050</xdr:colOff>
      <xdr:row>280</xdr:row>
      <xdr:rowOff>0</xdr:rowOff>
    </xdr:to>
    <xdr:sp>
      <xdr:nvSpPr>
        <xdr:cNvPr id="24" name="Pomoc_1_4_6"/>
        <xdr:cNvSpPr>
          <a:spLocks/>
        </xdr:cNvSpPr>
      </xdr:nvSpPr>
      <xdr:spPr>
        <a:xfrm>
          <a:off x="209550" y="44176950"/>
          <a:ext cx="11163300" cy="11620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4.6 Generowanie przychodów netto
</a:t>
          </a:r>
          <a:r>
            <a:rPr lang="en-US" cap="none" sz="1100" b="0" i="0" u="none" baseline="0">
              <a:solidFill>
                <a:srgbClr val="FFFFFF"/>
              </a:solidFill>
            </a:rPr>
            <a:t>Na podstawie danych wprowadzonych przez Wnioskodawcę do arkusza wartości przychodu generowanego przez projekt, kwota przychodu generowana jest automatycznie.
</a:t>
          </a:r>
          <a:r>
            <a:rPr lang="en-US" cap="none" sz="1100" b="0" i="0" u="none" baseline="0">
              <a:solidFill>
                <a:srgbClr val="FFFFFF"/>
              </a:solidFill>
            </a:rPr>
            <a:t>Co do zasady, chrakter działań kwalifikowalnych w ramach Programu Regionalnego wyłącza generowanie przychodów netto przez projekt. </a:t>
          </a:r>
        </a:p>
      </xdr:txBody>
    </xdr:sp>
    <xdr:clientData/>
  </xdr:twoCellAnchor>
  <xdr:twoCellAnchor>
    <xdr:from>
      <xdr:col>0</xdr:col>
      <xdr:colOff>219075</xdr:colOff>
      <xdr:row>280</xdr:row>
      <xdr:rowOff>57150</xdr:rowOff>
    </xdr:from>
    <xdr:to>
      <xdr:col>18</xdr:col>
      <xdr:colOff>352425</xdr:colOff>
      <xdr:row>285</xdr:row>
      <xdr:rowOff>0</xdr:rowOff>
    </xdr:to>
    <xdr:sp>
      <xdr:nvSpPr>
        <xdr:cNvPr id="25" name="Pomoc_1_4_7"/>
        <xdr:cNvSpPr>
          <a:spLocks/>
        </xdr:cNvSpPr>
      </xdr:nvSpPr>
      <xdr:spPr>
        <a:xfrm>
          <a:off x="219075" y="45396150"/>
          <a:ext cx="11106150" cy="75247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4.7. Finansowanie projektu z funduszy UE lub innych źródeł pomocy
</a:t>
          </a:r>
          <a:r>
            <a:rPr lang="en-US" cap="none" sz="1100" b="0" i="0" u="none" baseline="0">
              <a:solidFill>
                <a:srgbClr val="FFFFFF"/>
              </a:solidFill>
            </a:rPr>
            <a:t>Proszę wskazać czy Projekt będzie finansowany z funduszy UE lub innych źródeł finansowych. W przypadku dodatkowego finansowania, Wnioskodawca powinien wskazać  wartość (udział procentowy) wsparcia finansowego i działania finansowane w ramach projektu. </a:t>
          </a:r>
        </a:p>
      </xdr:txBody>
    </xdr:sp>
    <xdr:clientData/>
  </xdr:twoCellAnchor>
  <xdr:twoCellAnchor>
    <xdr:from>
      <xdr:col>0</xdr:col>
      <xdr:colOff>219075</xdr:colOff>
      <xdr:row>285</xdr:row>
      <xdr:rowOff>85725</xdr:rowOff>
    </xdr:from>
    <xdr:to>
      <xdr:col>18</xdr:col>
      <xdr:colOff>400050</xdr:colOff>
      <xdr:row>291</xdr:row>
      <xdr:rowOff>152400</xdr:rowOff>
    </xdr:to>
    <xdr:sp>
      <xdr:nvSpPr>
        <xdr:cNvPr id="26" name="Pomoc_1_5"/>
        <xdr:cNvSpPr>
          <a:spLocks/>
        </xdr:cNvSpPr>
      </xdr:nvSpPr>
      <xdr:spPr>
        <a:xfrm>
          <a:off x="219075" y="46234350"/>
          <a:ext cx="11153775" cy="1038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 Część V.  ZGODNOŚĆ Z PRAWEM KRAJOWYM I UNIJNYM 
</a:t>
          </a:r>
          <a:r>
            <a:rPr lang="en-US" cap="none" sz="1100" b="0" i="0" u="none" baseline="0">
              <a:solidFill>
                <a:srgbClr val="FFFFFF"/>
              </a:solidFill>
            </a:rPr>
            <a:t>Proszę o wskazanie zgodności działań/ rozwiązań zaproponowanych w Projekcie z aktami prawa krajowego i unijnego bezpośrednio z nim powiązanych. Proszę również o wskazanie, jak będzie zapewniona zgodność Projektu z przepisami prawa zamówień publicznych i pomocy publicznej. W szczególności, jeżeli pomoc w ramach Projektu ma znamiona pomocy publicznej, należy wskazać, jakie przepisy krajowe/ unijne znajdują zastosowanie np. program pomocy publicznej, wyłączenia blokowe, pomoc de minimis. </a:t>
          </a:r>
        </a:p>
      </xdr:txBody>
    </xdr:sp>
    <xdr:clientData/>
  </xdr:twoCellAnchor>
  <xdr:twoCellAnchor>
    <xdr:from>
      <xdr:col>0</xdr:col>
      <xdr:colOff>209550</xdr:colOff>
      <xdr:row>292</xdr:row>
      <xdr:rowOff>47625</xdr:rowOff>
    </xdr:from>
    <xdr:to>
      <xdr:col>18</xdr:col>
      <xdr:colOff>381000</xdr:colOff>
      <xdr:row>303</xdr:row>
      <xdr:rowOff>133350</xdr:rowOff>
    </xdr:to>
    <xdr:sp>
      <xdr:nvSpPr>
        <xdr:cNvPr id="27" name="Pomoc_1_6"/>
        <xdr:cNvSpPr>
          <a:spLocks/>
        </xdr:cNvSpPr>
      </xdr:nvSpPr>
      <xdr:spPr>
        <a:xfrm>
          <a:off x="209550" y="47329725"/>
          <a:ext cx="11144250" cy="18669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 Część VI. RYZYKO I ZARZĄDZANIE RYZYKIEM
</a:t>
          </a:r>
          <a:r>
            <a:rPr lang="en-US" cap="none" sz="1100" b="0" i="0" u="none" baseline="0">
              <a:solidFill>
                <a:srgbClr val="FFFFFF"/>
              </a:solidFill>
            </a:rPr>
            <a:t> Proszę o wskazanie czynników ryzyka w zarządzaniu i wdrażaniu Projektu oraz uszeregowanie ich wg stopnia ważności i prawdopodobieństwa wystąpienia. (wysokie, średnie, niskie - wybór z listy rozwijanej). Po zidentyfikowaniu ryzyk należy również dla każdego z nich przedstawić plan zarządzania/ przeciwdziałania. 
</a:t>
          </a:r>
          <a:r>
            <a:rPr lang="en-US" cap="none" sz="1100" b="0" i="0" u="sng" baseline="0">
              <a:solidFill>
                <a:srgbClr val="FFFFFF"/>
              </a:solidFill>
            </a:rPr>
            <a:t>Przykład: </a:t>
          </a:r>
          <a:r>
            <a:rPr lang="en-US" cap="none" sz="1100" b="0" i="1" u="none" baseline="0">
              <a:solidFill>
                <a:srgbClr val="FFFFFF"/>
              </a:solidFill>
            </a:rPr>
            <a:t>Czynnik ryzyka</a:t>
          </a:r>
          <a:r>
            <a:rPr lang="en-US" cap="none" sz="1100" b="0" i="0" u="none" baseline="0">
              <a:solidFill>
                <a:srgbClr val="FFFFFF"/>
              </a:solidFill>
            </a:rPr>
            <a:t>: opóźnienie w rozpoczęciu realizacji Projektu; </a:t>
          </a:r>
          <a:r>
            <a:rPr lang="en-US" cap="none" sz="1100" b="0" i="1" u="none" baseline="0">
              <a:solidFill>
                <a:srgbClr val="FFFFFF"/>
              </a:solidFill>
            </a:rPr>
            <a:t>Istotność dla realizacji Projektu</a:t>
          </a:r>
          <a:r>
            <a:rPr lang="en-US" cap="none" sz="1100" b="0" i="0" u="none" baseline="0">
              <a:solidFill>
                <a:srgbClr val="FFFFFF"/>
              </a:solidFill>
            </a:rPr>
            <a:t>: bardzo ważne; </a:t>
          </a:r>
          <a:r>
            <a:rPr lang="en-US" cap="none" sz="1100" b="0" i="1" u="none" baseline="0">
              <a:solidFill>
                <a:srgbClr val="FFFFFF"/>
              </a:solidFill>
            </a:rPr>
            <a:t>Prawdopodobieństwo wystąpienia</a:t>
          </a:r>
          <a:r>
            <a:rPr lang="en-US" cap="none" sz="1100" b="0" i="0" u="none" baseline="0">
              <a:solidFill>
                <a:srgbClr val="FFFFFF"/>
              </a:solidFill>
            </a:rPr>
            <a:t>: średnie; </a:t>
          </a:r>
          <a:r>
            <a:rPr lang="en-US" cap="none" sz="1100" b="0" i="1" u="none" baseline="0">
              <a:solidFill>
                <a:srgbClr val="FFFFFF"/>
              </a:solidFill>
            </a:rPr>
            <a:t>Plan zarządzania/ przeciwdziałania ryzyku: </a:t>
          </a:r>
          <a:r>
            <a:rPr lang="en-US" cap="none" sz="1100" b="0" i="0" u="none" baseline="0">
              <a:solidFill>
                <a:srgbClr val="FFFFFF"/>
              </a:solidFill>
            </a:rPr>
            <a:t>Wnioskodawca przygotuje harmonogram realizacji Projektu w oparciu o realne terminy wykonania zadań i będzie monitorował na bieżąco jego aktualność. Wnioskodawca zaplanuje rozpoczęcie Projektu w sprzyjającym terminie, umożliwiającym zaangażowanie wszystkich osób włączonych w jego realizację, wykonawców/podwykonawców (np. poza sezonem urlopowym).  </a:t>
          </a:r>
        </a:p>
      </xdr:txBody>
    </xdr:sp>
    <xdr:clientData/>
  </xdr:twoCellAnchor>
  <xdr:twoCellAnchor>
    <xdr:from>
      <xdr:col>0</xdr:col>
      <xdr:colOff>209550</xdr:colOff>
      <xdr:row>310</xdr:row>
      <xdr:rowOff>19050</xdr:rowOff>
    </xdr:from>
    <xdr:to>
      <xdr:col>18</xdr:col>
      <xdr:colOff>333375</xdr:colOff>
      <xdr:row>319</xdr:row>
      <xdr:rowOff>104775</xdr:rowOff>
    </xdr:to>
    <xdr:sp>
      <xdr:nvSpPr>
        <xdr:cNvPr id="28" name="Pomoc_1_7"/>
        <xdr:cNvSpPr>
          <a:spLocks/>
        </xdr:cNvSpPr>
      </xdr:nvSpPr>
      <xdr:spPr>
        <a:xfrm>
          <a:off x="209550" y="50215800"/>
          <a:ext cx="11096625" cy="15430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7.2 Opis działań na rzecz realizacji zagadnień horyzontalnych
</a:t>
          </a:r>
          <a:r>
            <a:rPr lang="en-US" cap="none" sz="1100" b="0" i="0" u="none" baseline="0">
              <a:solidFill>
                <a:srgbClr val="FFFFFF"/>
              </a:solidFill>
            </a:rPr>
            <a:t>W części opisowej należy wskazać działania jakie podejmie Wnioskodawca w celu realizacji wskazanych w tabeli zagadnień horyzontalnych o znaczeniu kluczowym bądź ważnym dla realizacji projektu.. 
</a:t>
          </a:r>
          <a:r>
            <a:rPr lang="en-US" cap="none" sz="1100" b="0" i="0" u="sng" baseline="0">
              <a:solidFill>
                <a:srgbClr val="FFFFFF"/>
              </a:solidFill>
            </a:rPr>
            <a:t>Przykład</a:t>
          </a:r>
          <a:r>
            <a:rPr lang="en-US" cap="none" sz="1100" b="0" i="1" u="none" baseline="0">
              <a:solidFill>
                <a:srgbClr val="FFFFFF"/>
              </a:solidFill>
            </a:rPr>
            <a:t>: </a:t>
          </a:r>
          <a:r>
            <a:rPr lang="en-US" cap="none" sz="1100" b="0" i="0" u="none" baseline="0">
              <a:solidFill>
                <a:srgbClr val="FFFFFF"/>
              </a:solidFill>
            </a:rPr>
            <a:t>Aspekt środowiskowy zrównoważonego rozwoju o ważnym znaczeniu dla realizacji Projektu będzie realizowany poprzez poszanowanie zasad i przepisów ochrony środowiska podczas wdrażania Projektu; promowanie proekologicznych działań i postaw towarzyszących Projektowi, przyczynienie się do wzrostu świadomości ekologicznej odbiorców końcowych i ogółu społeczeństwa.</a:t>
          </a:r>
        </a:p>
      </xdr:txBody>
    </xdr:sp>
    <xdr:clientData/>
  </xdr:twoCellAnchor>
  <xdr:twoCellAnchor>
    <xdr:from>
      <xdr:col>0</xdr:col>
      <xdr:colOff>190500</xdr:colOff>
      <xdr:row>320</xdr:row>
      <xdr:rowOff>0</xdr:rowOff>
    </xdr:from>
    <xdr:to>
      <xdr:col>18</xdr:col>
      <xdr:colOff>476250</xdr:colOff>
      <xdr:row>337</xdr:row>
      <xdr:rowOff>38100</xdr:rowOff>
    </xdr:to>
    <xdr:sp>
      <xdr:nvSpPr>
        <xdr:cNvPr id="29" name="Pomoc_1_8"/>
        <xdr:cNvSpPr>
          <a:spLocks/>
        </xdr:cNvSpPr>
      </xdr:nvSpPr>
      <xdr:spPr>
        <a:xfrm>
          <a:off x="190500" y="51816000"/>
          <a:ext cx="11258550" cy="27908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Część VIII.  INFORMACJA I PROMOCJA
</a:t>
          </a:r>
          <a:r>
            <a:rPr lang="en-US" cap="none" sz="1100" b="0" i="0" u="none" baseline="0">
              <a:solidFill>
                <a:srgbClr val="FFFFFF"/>
              </a:solidFill>
            </a:rPr>
            <a:t> Wnioskodawca jest zobowiązany do prowadzenia działań informacyjnych i promocyjnych dla Projektu w oparciu o tzw. Plan Informacji i Promocji dla Projektu zgodnie z wytycznymi dot. przygotowania i wdrożenia tego Planu, określonymi w Załączniku nr 4 do Regulacji – Wymogi dot. informacji i promocji.
</a:t>
          </a:r>
          <a:r>
            <a:rPr lang="en-US" cap="none" sz="1100" b="0" i="0" u="none" baseline="0">
              <a:solidFill>
                <a:srgbClr val="FFFFFF"/>
              </a:solidFill>
            </a:rPr>
            <a:t>W tej części formularza należy wskazać ogólne informacje dot. działań informacyjnych i promocyjnych jakie są planowane w projekcie. Szczegółowe informacje należy zawrzeć w obowiązkowym załączniku jakim jest Plan Informacji i Promocji. 
</a:t>
          </a:r>
          <a:r>
            <a:rPr lang="en-US" cap="none" sz="1100" b="0" i="0" u="none" baseline="0">
              <a:solidFill>
                <a:srgbClr val="FFFFFF"/>
              </a:solidFill>
            </a:rPr>
            <a:t>Ponadto, w planowaniu oraz realizacji działań informacyjnych i promocyjnych należy posługiwać się przygotowanym przez darczyńców Podręcznikiem Komunikacji i Identyfikacji Wizualanej , który stanowi uzupełnienie powyższych Wymogów i zawiera wskazówki w zakresie identyfikacji wizualnej wraz ze wzorami logotypów i materiałów informacyjno - promocyjnych. Powyższe dokumenty znajdują się na stronie www.eog.gov.pl, zakładka Dokumenty
</a:t>
          </a:r>
          <a:r>
            <a:rPr lang="en-US" cap="none" sz="1100" b="0" i="0" u="none" baseline="0">
              <a:solidFill>
                <a:srgbClr val="FFFFFF"/>
              </a:solidFill>
            </a:rPr>
            <a:t>Logotypy dla Mechanizmów Finansowych 2009-2014, do stosowania których zobowiązani są beneficjenci, dostępne są na stronach: www.eeagrants.org i www.eog.gov.pl.
</a:t>
          </a:r>
          <a:r>
            <a:rPr lang="en-US" cap="none" sz="1100" b="0" i="0" u="none" baseline="0">
              <a:solidFill>
                <a:srgbClr val="FFFFFF"/>
              </a:solidFill>
            </a:rPr>
            <a:t>Wszystkie koszty, proporcjonalne i niezbędne do wdrożenia Projektu, związane z działaniami informacyjnymi i promocyjnymi są kwalifikowalne i powinny zostać uwzględnione w budżecie Projektu. </a:t>
          </a:r>
        </a:p>
      </xdr:txBody>
    </xdr:sp>
    <xdr:clientData/>
  </xdr:twoCellAnchor>
  <xdr:twoCellAnchor>
    <xdr:from>
      <xdr:col>0</xdr:col>
      <xdr:colOff>200025</xdr:colOff>
      <xdr:row>357</xdr:row>
      <xdr:rowOff>142875</xdr:rowOff>
    </xdr:from>
    <xdr:to>
      <xdr:col>18</xdr:col>
      <xdr:colOff>523875</xdr:colOff>
      <xdr:row>370</xdr:row>
      <xdr:rowOff>28575</xdr:rowOff>
    </xdr:to>
    <xdr:sp>
      <xdr:nvSpPr>
        <xdr:cNvPr id="30" name="Pomoc_2"/>
        <xdr:cNvSpPr>
          <a:spLocks/>
        </xdr:cNvSpPr>
      </xdr:nvSpPr>
      <xdr:spPr>
        <a:xfrm>
          <a:off x="200025" y="57950100"/>
          <a:ext cx="11296650" cy="1990725"/>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 FUNDUSZ WSPÓŁPRACY DWUSTRONNEJ NA POZIOMIE PROGRAMU (FWD)
</a:t>
          </a:r>
          <a:r>
            <a:rPr lang="en-US" cap="none" sz="1100" b="1" i="0" u="none" baseline="0">
              <a:solidFill>
                <a:srgbClr val="FFFFFF"/>
              </a:solidFill>
            </a:rPr>
            <a:t>Zgodnie z Artykułem 3.6 Regulacji Operator Programu tworzy instrumenty mające na celu wsparcie Wnioskodawców w tworzeniu partnerstwa i przygotowaniu Projektu partnerskiego (tzw. Komponent A) i/lub ułatwienia tworzenia sieci, wymiany, dzielenia się i przekazywania wiedzy, technologii, doświadczeń i dobrych praktyk pomiędzy Beneficjentami i podmiotami z Państw-Darczyńców (tzw. Komponent B). 
</a:t>
          </a:r>
          <a:r>
            <a:rPr lang="en-US" cap="none" sz="1100" b="1" i="0" u="none" baseline="0">
              <a:solidFill>
                <a:srgbClr val="FFFFFF"/>
              </a:solidFill>
            </a:rPr>
            <a:t>Szczegółowe zasady funkcjonowania FWD znajdują się w </a:t>
          </a:r>
          <a:r>
            <a:rPr lang="en-US" cap="none" sz="1100" b="1" i="1" u="none" baseline="0">
              <a:solidFill>
                <a:srgbClr val="FFFFFF"/>
              </a:solidFill>
            </a:rPr>
            <a:t>Wytycznych Operatora Programu (PL06)</a:t>
          </a:r>
          <a:r>
            <a:rPr lang="en-US" cap="none" sz="1100" b="1" i="0" u="none" baseline="0">
              <a:solidFill>
                <a:srgbClr val="FFFFFF"/>
              </a:solidFill>
            </a:rPr>
            <a:t>, dostępne na stronie Operatora. Określają one m.in. procedurę ubiegania się o środki czy kwlaifikowalność wydatków w ramach FWD. 
</a:t>
          </a:r>
          <a:r>
            <a:rPr lang="en-US" cap="none" sz="1100" b="1" i="0" u="none" baseline="0">
              <a:solidFill>
                <a:srgbClr val="FFFFFF"/>
              </a:solidFill>
            </a:rPr>
            <a:t>Przed rozpoczęciem wypałniania przedmiotowej zakładki wniosku proszę o zapoznanie się z powyższymi Wytycznymi.
</a:t>
          </a:r>
          <a:r>
            <a:rPr lang="en-US" cap="none" sz="1100" b="1" i="0" u="none" baseline="0">
              <a:solidFill>
                <a:srgbClr val="FFFFFF"/>
              </a:solidFill>
            </a:rPr>
            <a:t>Należy zaznaczyć (wybierając jedną z opcji z listy rozwijanej) czy wnioskodawca ubiega się o środki w ramach komponentu A FWD. </a:t>
          </a:r>
          <a:r>
            <a:rPr lang="en-US" cap="none" sz="1100" b="0" i="0" u="none" baseline="0">
              <a:solidFill>
                <a:srgbClr val="FFFFFF"/>
              </a:solidFill>
            </a:rPr>
            <a:t>
</a:t>
          </a:r>
        </a:p>
      </xdr:txBody>
    </xdr:sp>
    <xdr:clientData/>
  </xdr:twoCellAnchor>
  <xdr:twoCellAnchor>
    <xdr:from>
      <xdr:col>0</xdr:col>
      <xdr:colOff>219075</xdr:colOff>
      <xdr:row>370</xdr:row>
      <xdr:rowOff>152400</xdr:rowOff>
    </xdr:from>
    <xdr:to>
      <xdr:col>18</xdr:col>
      <xdr:colOff>504825</xdr:colOff>
      <xdr:row>375</xdr:row>
      <xdr:rowOff>76200</xdr:rowOff>
    </xdr:to>
    <xdr:sp>
      <xdr:nvSpPr>
        <xdr:cNvPr id="31" name="Pomoc_2_2_2"/>
        <xdr:cNvSpPr>
          <a:spLocks/>
        </xdr:cNvSpPr>
      </xdr:nvSpPr>
      <xdr:spPr>
        <a:xfrm>
          <a:off x="219075" y="60064650"/>
          <a:ext cx="11258550" cy="733425"/>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2.Opis działań w ramach Funduszu  
</a:t>
          </a:r>
          <a:r>
            <a:rPr lang="en-US" cap="none" sz="1100" b="1" i="0" u="none" baseline="0">
              <a:solidFill>
                <a:srgbClr val="FFFFFF"/>
              </a:solidFill>
            </a:rPr>
            <a:t>Proszę wskazać działania podejmowane na etapie przygotowania projektu związane z poszukiwaniem partnerów z państw darczyńców, rozwojem takiego partnerstwa i wspólnym przygotowywaniem dokumentacji aplikacyjnej. </a:t>
          </a:r>
          <a:r>
            <a:rPr lang="en-US" cap="none" sz="1100" b="0" i="0" u="none" baseline="0">
              <a:solidFill>
                <a:srgbClr val="FFFFFF"/>
              </a:solidFill>
            </a:rPr>
            <a:t>
</a:t>
          </a:r>
          <a:r>
            <a:rPr lang="en-US" cap="none" sz="1100" b="0" i="0" u="none" baseline="0">
              <a:solidFill>
                <a:srgbClr val="FFFFFF"/>
              </a:solidFill>
            </a:rPr>
            <a:t> 
</a:t>
          </a:r>
        </a:p>
      </xdr:txBody>
    </xdr:sp>
    <xdr:clientData/>
  </xdr:twoCellAnchor>
  <xdr:twoCellAnchor>
    <xdr:from>
      <xdr:col>0</xdr:col>
      <xdr:colOff>200025</xdr:colOff>
      <xdr:row>376</xdr:row>
      <xdr:rowOff>47625</xdr:rowOff>
    </xdr:from>
    <xdr:to>
      <xdr:col>18</xdr:col>
      <xdr:colOff>457200</xdr:colOff>
      <xdr:row>380</xdr:row>
      <xdr:rowOff>123825</xdr:rowOff>
    </xdr:to>
    <xdr:sp>
      <xdr:nvSpPr>
        <xdr:cNvPr id="32" name="Pomoc_2_2_3"/>
        <xdr:cNvSpPr>
          <a:spLocks/>
        </xdr:cNvSpPr>
      </xdr:nvSpPr>
      <xdr:spPr>
        <a:xfrm>
          <a:off x="200025" y="60931425"/>
          <a:ext cx="11229975" cy="723900"/>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  Uzasadnienie potrzeby realizacji działań w ramach Funduszu  
</a:t>
          </a:r>
          <a:r>
            <a:rPr lang="en-US" cap="none" sz="1100" b="1" i="0" u="none" baseline="0">
              <a:solidFill>
                <a:srgbClr val="FFFFFF"/>
              </a:solidFill>
            </a:rPr>
            <a:t>W zwięzłym opisie (max. 500 znaków) proszę wskazać uzasadnienie dla ubiegania się o środki z Funduszu, w szczególności w kontekście potrzeby realizacji wspólnie z partnerem/-ami z państwa/-w darczyńcy założonych w projekcue działań i osiągnięcia przyjętych celów.</a:t>
          </a:r>
          <a:r>
            <a:rPr lang="en-US" cap="none" sz="1100" b="0" i="0" u="none" baseline="0">
              <a:solidFill>
                <a:srgbClr val="FFFFFF"/>
              </a:solidFill>
            </a:rPr>
            <a:t>
</a:t>
          </a:r>
        </a:p>
      </xdr:txBody>
    </xdr:sp>
    <xdr:clientData/>
  </xdr:twoCellAnchor>
  <xdr:twoCellAnchor>
    <xdr:from>
      <xdr:col>0</xdr:col>
      <xdr:colOff>200025</xdr:colOff>
      <xdr:row>381</xdr:row>
      <xdr:rowOff>123825</xdr:rowOff>
    </xdr:from>
    <xdr:to>
      <xdr:col>18</xdr:col>
      <xdr:colOff>466725</xdr:colOff>
      <xdr:row>389</xdr:row>
      <xdr:rowOff>114300</xdr:rowOff>
    </xdr:to>
    <xdr:sp>
      <xdr:nvSpPr>
        <xdr:cNvPr id="33" name="Pomoc_2_2_4"/>
        <xdr:cNvSpPr>
          <a:spLocks/>
        </xdr:cNvSpPr>
      </xdr:nvSpPr>
      <xdr:spPr>
        <a:xfrm>
          <a:off x="200025" y="61817250"/>
          <a:ext cx="11239500" cy="1285875"/>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 Działania i harmonogram realizacji
</a:t>
          </a:r>
          <a:r>
            <a:rPr lang="en-US" cap="none" sz="1100" b="1" i="0" u="none" baseline="0">
              <a:solidFill>
                <a:srgbClr val="FFFFFF"/>
              </a:solidFill>
            </a:rPr>
            <a:t> Proszę o wskazanie ram czasowych działań (daty rozpoczęcia i zakończenia w formacie dd-mm-rr) oraz wypełnienie tabeli  wskazującej poszczególne działania wraz z harmonogramem i kosztami realizacji.                                           
</a:t>
          </a:r>
          <a:r>
            <a:rPr lang="en-US" cap="none" sz="1100" b="1" i="0" u="none" baseline="0">
              <a:solidFill>
                <a:srgbClr val="FFFFFF"/>
              </a:solidFill>
            </a:rPr>
            <a:t>Przy wskazywaniu ram czasowych należy pamiętać, że wydatki ponoszone i refundowane z tego Funduszu dla komponentu A będą kwalifikowalne od daty zatwierdzenia Programu przez państwa-darczyńców, tj. od 12 kwietnia 2012r. do dnia złożenia dokumentacji aplikacyjnej do Operatora Programu. Wydatki poniesione poza ww. ramami czasowymi zostaną uznane za niekwalifikowalne. </a:t>
          </a:r>
        </a:p>
      </xdr:txBody>
    </xdr:sp>
    <xdr:clientData/>
  </xdr:twoCellAnchor>
  <xdr:twoCellAnchor>
    <xdr:from>
      <xdr:col>0</xdr:col>
      <xdr:colOff>200025</xdr:colOff>
      <xdr:row>391</xdr:row>
      <xdr:rowOff>0</xdr:rowOff>
    </xdr:from>
    <xdr:to>
      <xdr:col>18</xdr:col>
      <xdr:colOff>485775</xdr:colOff>
      <xdr:row>399</xdr:row>
      <xdr:rowOff>76200</xdr:rowOff>
    </xdr:to>
    <xdr:sp>
      <xdr:nvSpPr>
        <xdr:cNvPr id="34" name="Pomoc_2_2_5"/>
        <xdr:cNvSpPr>
          <a:spLocks/>
        </xdr:cNvSpPr>
      </xdr:nvSpPr>
      <xdr:spPr>
        <a:xfrm>
          <a:off x="200025" y="63312675"/>
          <a:ext cx="11258550" cy="1371600"/>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5. Budżet
</a:t>
          </a:r>
          <a:r>
            <a:rPr lang="en-US" cap="none" sz="1100" b="1" i="0" u="none" baseline="0">
              <a:solidFill>
                <a:srgbClr val="FFFFFF"/>
              </a:solidFill>
            </a:rPr>
            <a:t>Proszę wypełnić tabelę podając wartości w PLN. Przed wypełnieniem tabeli budżetowej proszę o zapoznanie się z listą wydatków kwalifikowalnych określonych w ww. Wytycznych Operatora Programu.
</a:t>
          </a:r>
          <a:r>
            <a:rPr lang="en-US" cap="none" sz="1100" b="1" i="0" u="none" baseline="0">
              <a:solidFill>
                <a:srgbClr val="FFFFFF"/>
              </a:solidFill>
            </a:rPr>
            <a:t>Proszę zauwazyć, że Wnioskodawca może ubiegać się o refundację 100% kosztów poniesionych na działania kwalifikowalne w ramach FWD. Niemniej jednak, wysokość refundacji uzależniona jest od przyznania dofinansowania dla projektu, zgodnie z zasadami określonymi w  Wytycznych Operatora Programu.</a:t>
          </a:r>
          <a:r>
            <a:rPr lang="en-US" cap="none" sz="1100" b="0" i="0" u="none" baseline="0">
              <a:solidFill>
                <a:srgbClr val="FFFFFF"/>
              </a:solidFill>
            </a:rPr>
            <a:t>
</a:t>
          </a:r>
        </a:p>
      </xdr:txBody>
    </xdr:sp>
    <xdr:clientData/>
  </xdr:twoCellAnchor>
  <xdr:twoCellAnchor>
    <xdr:from>
      <xdr:col>0</xdr:col>
      <xdr:colOff>200025</xdr:colOff>
      <xdr:row>403</xdr:row>
      <xdr:rowOff>47625</xdr:rowOff>
    </xdr:from>
    <xdr:to>
      <xdr:col>13</xdr:col>
      <xdr:colOff>381000</xdr:colOff>
      <xdr:row>406</xdr:row>
      <xdr:rowOff>57150</xdr:rowOff>
    </xdr:to>
    <xdr:sp>
      <xdr:nvSpPr>
        <xdr:cNvPr id="35" name="Pomoc_3_1"/>
        <xdr:cNvSpPr>
          <a:spLocks/>
        </xdr:cNvSpPr>
      </xdr:nvSpPr>
      <xdr:spPr>
        <a:xfrm>
          <a:off x="200025" y="65303400"/>
          <a:ext cx="8105775" cy="49530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rPr>
            <a:t>1. Typ Projektu
</a:t>
          </a:r>
          <a:r>
            <a:rPr lang="en-US" cap="none" sz="1100" b="0" i="0" u="none" baseline="0">
              <a:solidFill>
                <a:srgbClr val="FFFFFF"/>
              </a:solidFill>
            </a:rPr>
            <a:t>  Proszę wybrać właściwy wariant z podanej listy.
</a:t>
          </a:r>
        </a:p>
      </xdr:txBody>
    </xdr:sp>
    <xdr:clientData/>
  </xdr:twoCellAnchor>
  <xdr:twoCellAnchor>
    <xdr:from>
      <xdr:col>0</xdr:col>
      <xdr:colOff>200025</xdr:colOff>
      <xdr:row>406</xdr:row>
      <xdr:rowOff>104775</xdr:rowOff>
    </xdr:from>
    <xdr:to>
      <xdr:col>13</xdr:col>
      <xdr:colOff>381000</xdr:colOff>
      <xdr:row>410</xdr:row>
      <xdr:rowOff>152400</xdr:rowOff>
    </xdr:to>
    <xdr:sp>
      <xdr:nvSpPr>
        <xdr:cNvPr id="36" name="Pomoc_3_2"/>
        <xdr:cNvSpPr>
          <a:spLocks/>
        </xdr:cNvSpPr>
      </xdr:nvSpPr>
      <xdr:spPr>
        <a:xfrm>
          <a:off x="200025" y="65846325"/>
          <a:ext cx="8105775" cy="695325"/>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rPr>
            <a:t>2. Ocena wniosku przez Operatora
</a:t>
          </a:r>
          <a:r>
            <a:rPr lang="en-US" cap="none" sz="1100" b="0" i="0" u="none" baseline="0">
              <a:solidFill>
                <a:srgbClr val="FFFFFF"/>
              </a:solidFill>
            </a:rPr>
            <a:t>Proszę nadać numer rejestracyjny oraz wypełnić ramy czasowe poszczególnych etapów oceny i jeśli to konieczne  wskazać przyczyny znacznych opóźnień w ocenie. </a:t>
          </a:r>
          <a:r>
            <a:rPr lang="en-US" cap="none" sz="1100" b="1" i="0" u="none" baseline="0">
              <a:solidFill>
                <a:srgbClr val="FFFFFF"/>
              </a:solidFill>
            </a:rPr>
            <a:t>
</a:t>
          </a:r>
        </a:p>
      </xdr:txBody>
    </xdr:sp>
    <xdr:clientData/>
  </xdr:twoCellAnchor>
  <xdr:twoCellAnchor>
    <xdr:from>
      <xdr:col>0</xdr:col>
      <xdr:colOff>200025</xdr:colOff>
      <xdr:row>411</xdr:row>
      <xdr:rowOff>47625</xdr:rowOff>
    </xdr:from>
    <xdr:to>
      <xdr:col>13</xdr:col>
      <xdr:colOff>381000</xdr:colOff>
      <xdr:row>420</xdr:row>
      <xdr:rowOff>19050</xdr:rowOff>
    </xdr:to>
    <xdr:sp>
      <xdr:nvSpPr>
        <xdr:cNvPr id="37" name="Pomoc_3_3"/>
        <xdr:cNvSpPr>
          <a:spLocks/>
        </xdr:cNvSpPr>
      </xdr:nvSpPr>
      <xdr:spPr>
        <a:xfrm>
          <a:off x="200025" y="66598800"/>
          <a:ext cx="8105775" cy="142875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rPr>
            <a:t>3. Uzasadnienie/ rekomendacja do podpisania umowy w sprawie projektu (na podstawie oceny formalnej i merytorycznej)
</a:t>
          </a:r>
          <a:r>
            <a:rPr lang="en-US" cap="none" sz="1100" b="0" i="0" u="none" baseline="0">
              <a:solidFill>
                <a:srgbClr val="FFFFFF"/>
              </a:solidFill>
            </a:rPr>
            <a:t>Operator powinien przedstawić uzasadnienie dla realizacji Projektu, na podstawie informacji kluczowych zawartych we wniosku aplikacyjnym, takich jak uzasadnienie potrzeby realizacji Projektu, zagadnienia przekrojowe, partnerstwo(-a). Ponadto, Operator bierze pod uwagę jakość i wkład finansowy na rzecz realizacji celów całego Programu oraz zgodność z prawem unijnym i krajowym.
</a:t>
          </a:r>
          <a:r>
            <a:rPr lang="en-US" cap="none" sz="1100" b="0" i="0" u="none" baseline="0">
              <a:solidFill>
                <a:srgbClr val="FFFFFF"/>
              </a:solidFill>
            </a:rPr>
            <a:t>Uzasadnienie powinno wyraźnie przedstawiać powody, dla których Operator uważa, iż Projekt powinien otrzymać wsparcie ze środków Programu. Operator powinien również wyjaśnić jak Projekt przyczyni się do realizacji celu/-ów Programu i pośrednio ogólnego celu Mechanizmów Finansowych 2009 – 2014.
</a:t>
          </a:r>
        </a:p>
      </xdr:txBody>
    </xdr:sp>
    <xdr:clientData/>
  </xdr:twoCellAnchor>
  <xdr:twoCellAnchor>
    <xdr:from>
      <xdr:col>0</xdr:col>
      <xdr:colOff>200025</xdr:colOff>
      <xdr:row>420</xdr:row>
      <xdr:rowOff>76200</xdr:rowOff>
    </xdr:from>
    <xdr:to>
      <xdr:col>13</xdr:col>
      <xdr:colOff>381000</xdr:colOff>
      <xdr:row>424</xdr:row>
      <xdr:rowOff>38100</xdr:rowOff>
    </xdr:to>
    <xdr:sp>
      <xdr:nvSpPr>
        <xdr:cNvPr id="38" name="Pomoc_3_4"/>
        <xdr:cNvSpPr>
          <a:spLocks/>
        </xdr:cNvSpPr>
      </xdr:nvSpPr>
      <xdr:spPr>
        <a:xfrm>
          <a:off x="200025" y="68084700"/>
          <a:ext cx="8105775" cy="60960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rPr>
            <a:t>4. Podpis
</a:t>
          </a:r>
          <a:r>
            <a:rPr lang="en-US" cap="none" sz="1100" b="0" i="0" u="none" baseline="0">
              <a:solidFill>
                <a:srgbClr val="FFFFFF"/>
              </a:solidFill>
            </a:rPr>
            <a:t>Arkusz oceny podpisuje osoba oceniająca i rekomendująca Projekt (/bądź nie) do realizacji w imieniu Operatora.
</a:t>
          </a:r>
        </a:p>
      </xdr:txBody>
    </xdr:sp>
    <xdr:clientData/>
  </xdr:twoCellAnchor>
  <xdr:twoCellAnchor>
    <xdr:from>
      <xdr:col>0</xdr:col>
      <xdr:colOff>247650</xdr:colOff>
      <xdr:row>4</xdr:row>
      <xdr:rowOff>47625</xdr:rowOff>
    </xdr:from>
    <xdr:to>
      <xdr:col>18</xdr:col>
      <xdr:colOff>590550</xdr:colOff>
      <xdr:row>35</xdr:row>
      <xdr:rowOff>133350</xdr:rowOff>
    </xdr:to>
    <xdr:sp>
      <xdr:nvSpPr>
        <xdr:cNvPr id="39" name="Pomoc_1_Wprowadzenie"/>
        <xdr:cNvSpPr>
          <a:spLocks/>
        </xdr:cNvSpPr>
      </xdr:nvSpPr>
      <xdr:spPr>
        <a:xfrm>
          <a:off x="247650" y="695325"/>
          <a:ext cx="11315700" cy="51054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Wprowadzenie</a:t>
          </a:r>
          <a:r>
            <a:rPr lang="en-US" cap="none" sz="1100" b="0" i="0" u="none" baseline="0">
              <a:solidFill>
                <a:srgbClr val="FFFFFF"/>
              </a:solidFill>
            </a:rPr>
            <a:t>
</a:t>
          </a:r>
          <a:r>
            <a:rPr lang="en-US" cap="none" sz="1100" b="0" i="0" u="none" baseline="0">
              <a:solidFill>
                <a:srgbClr val="FFFFFF"/>
              </a:solidFill>
            </a:rPr>
            <a:t>Niniejsza instrukcja wypełniania wniosku aplikacyjnego dotyczącego Programu </a:t>
          </a:r>
          <a:r>
            <a:rPr lang="en-US" cap="none" sz="1100" b="0" i="1" u="none" baseline="0">
              <a:solidFill>
                <a:srgbClr val="FFFFFF"/>
              </a:solidFill>
            </a:rPr>
            <a:t>Rozwój miast poprzez wzmocnienie kompetencji jednostek samorządu terytorialnego, dialog społeczny oraz współpracę z przedstawicielami społeczeństwa obywatelskiego, który wdrażany jest w ramach</a:t>
          </a:r>
          <a:r>
            <a:rPr lang="en-US" cap="none" sz="1100" b="0" i="0" u="none" baseline="0">
              <a:solidFill>
                <a:srgbClr val="FFFFFF"/>
              </a:solidFill>
            </a:rPr>
            <a:t>Mechanizmu Finansowego EOG  2009 – 2014, zawiera wytyczne odnoszące się zarówno do całej procedury aplikacyjnej, jak i do poszczególnych elementów  wniosku. Ponadto informacje istotne z punktu widzenia procedury aplikacyjnej znajdują się w  Regulaminie naboru  i ogłoszeniu o naborze wniosków. 
</a:t>
          </a:r>
          <a:r>
            <a:rPr lang="en-US" cap="none" sz="1100" b="0" i="0" u="sng" baseline="0">
              <a:solidFill>
                <a:srgbClr val="FFFFFF"/>
              </a:solidFill>
            </a:rPr>
            <a:t>Niniejsza instrukcja dotyczy wniosku aplikacyjnego o dofinansowanie dla projektów konkursowych i wnioskowania o środki z Funduszu Współpracy Dwustronnej.</a:t>
          </a:r>
          <a:r>
            <a:rPr lang="en-US" cap="none" sz="1100" b="0" i="0" u="none" baseline="0">
              <a:solidFill>
                <a:srgbClr val="FFFFFF"/>
              </a:solidFill>
            </a:rPr>
            <a:t> 
</a:t>
          </a:r>
          <a:r>
            <a:rPr lang="en-US" cap="none" sz="1100" b="0" i="0" u="none" baseline="0">
              <a:solidFill>
                <a:srgbClr val="FFFFFF"/>
              </a:solidFill>
            </a:rPr>
            <a:t>Operator Programu odpowiedzialny jest za zorganizowanie oceny formalnej i merytorycznej powyższych rodzajów projektów. Natomiast w  gestii Komitetu ds. Wyboru Projektów leży podjęcie ostatecznej decyzji  w sprawie przyznania dofinansowania projektom konkursowym. 
</a:t>
          </a:r>
          <a:r>
            <a:rPr lang="en-US" cap="none" sz="1100" b="0" i="0" u="sng" baseline="0">
              <a:solidFill>
                <a:srgbClr val="FFFFFF"/>
              </a:solidFill>
            </a:rPr>
            <a:t>
</a:t>
          </a:r>
          <a:r>
            <a:rPr lang="en-US" cap="none" sz="1100" b="1" i="0" u="none" baseline="0">
              <a:solidFill>
                <a:srgbClr val="FFFFFF"/>
              </a:solidFill>
            </a:rPr>
            <a:t>Formularz aplikacyjny</a:t>
          </a:r>
          <a:r>
            <a:rPr lang="en-US" cap="none" sz="1100" b="0" i="0" u="none" baseline="0">
              <a:solidFill>
                <a:srgbClr val="FFFFFF"/>
              </a:solidFill>
            </a:rPr>
            <a:t>
</a:t>
          </a:r>
          <a:r>
            <a:rPr lang="en-US" cap="none" sz="1100" b="0" i="0" u="none" baseline="0">
              <a:solidFill>
                <a:srgbClr val="FFFFFF"/>
              </a:solidFill>
            </a:rPr>
            <a:t>Standardowy formularz aplikacyjny został przygotowany na arkuszu programu Excel.  W formularzu zostały wyraźnie wskazane miejsca do wypełnienia przez wnioskodawcę oraz pola, w których należy dokonać wyboru odpowiedniej opcji za pomocą listy rozwijanej. Przycisk w polach formularza oznaczony symbolem "?" oznacz dostęp do pomocy (instrukcji wniosku).
</a:t>
          </a:r>
          <a:r>
            <a:rPr lang="en-US" cap="none" sz="1100" b="0" i="0" u="none" baseline="0">
              <a:solidFill>
                <a:srgbClr val="FFFFFF"/>
              </a:solidFill>
            </a:rPr>
            <a:t>Proszę zwrócić uwagę że przejście do nowej linii w komórkach tekstowych możliwe jest przy użyciu skrótu  alt+enter.
</a:t>
          </a:r>
          <a:r>
            <a:rPr lang="en-US" cap="none" sz="1100" b="0" i="0" u="none" baseline="0">
              <a:solidFill>
                <a:srgbClr val="FFFFFF"/>
              </a:solidFill>
            </a:rPr>
            <a:t> 
</a:t>
          </a:r>
          <a:r>
            <a:rPr lang="en-US" cap="none" sz="1100" b="1" i="0" u="none" baseline="0">
              <a:solidFill>
                <a:srgbClr val="FFFFFF"/>
              </a:solidFill>
            </a:rPr>
            <a:t>Składanie wniosków</a:t>
          </a:r>
          <a:r>
            <a:rPr lang="en-US" cap="none" sz="1100" b="0" i="0" u="none" baseline="0">
              <a:solidFill>
                <a:srgbClr val="FFFFFF"/>
              </a:solidFill>
            </a:rPr>
            <a:t>
</a:t>
          </a:r>
          <a:r>
            <a:rPr lang="en-US" cap="none" sz="1100" b="0" i="0" u="none" baseline="0">
              <a:solidFill>
                <a:srgbClr val="FFFFFF"/>
              </a:solidFill>
            </a:rPr>
            <a:t>Wnioski (wypełnione formularze aplikacyjne wraz z załączoną dokumentacją projektową – lista wymaganych załączników wskazana została w części IX formularza) składane są w odpowiedzi na ogłoszenie o naborze wniosków przygotowane przez Operatora Programu. 
</a:t>
          </a:r>
          <a:r>
            <a:rPr lang="en-US" cap="none" sz="1100" b="0" i="0" u="none" baseline="0">
              <a:solidFill>
                <a:srgbClr val="FFFFFF"/>
              </a:solidFill>
            </a:rPr>
            <a:t> 
</a:t>
          </a:r>
          <a:r>
            <a:rPr lang="en-US" cap="none" sz="1100" b="0" i="0" u="none" baseline="0">
              <a:solidFill>
                <a:srgbClr val="FFFFFF"/>
              </a:solidFill>
            </a:rPr>
            <a:t>Wnioskodawca, przygotowując wniosek aplikacyjny, powinien uwzględnić wszystkie informacje zawarte w ogłoszeniu o naborze udostępnione przez Operatora Programu, w tym szczegółowo zapoznać się z wymaganymi dokumentami oraz wytycznymi  ws. kwalifikowalności wydatków. Proszę zwrócić uwagę, że uszczegółowienie i rozwinięcie informacji o projekcie i partnerach powinno znaleźć się w Analizie Wykonalności, a we wniosku jedynie synteza danych z Analizy. Dlatego zalecane jest rozpoczęcie przygotowywania dokumentacji projektowej od Analizy Wykonalności, w szczególnosci zapoznanie się z instrukcja do tego dokumentu.
</a:t>
          </a:r>
          <a:r>
            <a:rPr lang="en-US" cap="none" sz="1100" b="0" i="0" u="none" baseline="0">
              <a:solidFill>
                <a:srgbClr val="FFFFFF"/>
              </a:solidFill>
            </a:rPr>
            <a:t>Wnioskodawca składa wniosek zarówno w formie elektronicznej, jak i papierowej. Wersja papierowa musi być identyczna z wersją elektroniczną. Jednak jedynie wersja papierowa musi zostać podpisana przez wnioskodawcę. Wniosek aplikacyjny przekazywany jest do Operatora Programu </a:t>
          </a:r>
          <a:r>
            <a:rPr lang="en-US" cap="none" sz="1100" b="1" i="0" u="none" baseline="0">
              <a:solidFill>
                <a:srgbClr val="FFFFFF"/>
              </a:solidFill>
            </a:rPr>
            <a:t>w języku polskim</a:t>
          </a:r>
          <a:r>
            <a:rPr lang="en-US" cap="none" sz="1100" b="0" i="0" u="none" baseline="0">
              <a:solidFill>
                <a:srgbClr val="FFFFFF"/>
              </a:solidFill>
            </a:rPr>
            <a:t>. 
</a:t>
          </a:r>
          <a:r>
            <a:rPr lang="en-US" cap="none" sz="1100" b="0" i="0" u="none" baseline="0">
              <a:solidFill>
                <a:srgbClr val="FFFFFF"/>
              </a:solidFill>
            </a:rPr>
            <a:t>Proszę zauważyć , że przed każdym drukowaniem automatycznie obliczana jest suma kontrolna i umieszczana w dokumencie, po czym dokument zapisuje się i dopiero następuje wydruk.
</a:t>
          </a:r>
          <a:r>
            <a:rPr lang="en-US" cap="none" sz="1100" b="0" i="0" u="none" baseline="0">
              <a:solidFill>
                <a:srgbClr val="FFFFFF"/>
              </a:solidFill>
            </a:rPr>
            <a:t> 
</a:t>
          </a:r>
        </a:p>
      </xdr:txBody>
    </xdr:sp>
    <xdr:clientData/>
  </xdr:twoCellAnchor>
  <xdr:twoCellAnchor>
    <xdr:from>
      <xdr:col>0</xdr:col>
      <xdr:colOff>228600</xdr:colOff>
      <xdr:row>0</xdr:row>
      <xdr:rowOff>47625</xdr:rowOff>
    </xdr:from>
    <xdr:to>
      <xdr:col>18</xdr:col>
      <xdr:colOff>561975</xdr:colOff>
      <xdr:row>3</xdr:row>
      <xdr:rowOff>123825</xdr:rowOff>
    </xdr:to>
    <xdr:sp>
      <xdr:nvSpPr>
        <xdr:cNvPr id="40" name="Pomoc_1_1_1"/>
        <xdr:cNvSpPr>
          <a:spLocks/>
        </xdr:cNvSpPr>
      </xdr:nvSpPr>
      <xdr:spPr>
        <a:xfrm>
          <a:off x="228600" y="47625"/>
          <a:ext cx="11306175" cy="561975"/>
        </a:xfrm>
        <a:prstGeom prst="roundRect">
          <a:avLst/>
        </a:prstGeom>
        <a:gradFill rotWithShape="1">
          <a:gsLst>
            <a:gs pos="0">
              <a:srgbClr val="C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45720" tIns="41148" rIns="45720" bIns="41148" anchor="ctr"/>
        <a:p>
          <a:pPr algn="ctr">
            <a:defRPr/>
          </a:pPr>
          <a:r>
            <a:rPr lang="en-US" cap="none" sz="2000" b="1" i="0" u="none" baseline="0">
              <a:solidFill>
                <a:srgbClr val="FFFFFF"/>
              </a:solidFill>
            </a:rPr>
            <a:t>Pomoc  dotyczy  arkusza WNIOSEK</a:t>
          </a:r>
        </a:p>
      </xdr:txBody>
    </xdr:sp>
    <xdr:clientData/>
  </xdr:twoCellAnchor>
  <xdr:twoCellAnchor>
    <xdr:from>
      <xdr:col>0</xdr:col>
      <xdr:colOff>190500</xdr:colOff>
      <xdr:row>354</xdr:row>
      <xdr:rowOff>19050</xdr:rowOff>
    </xdr:from>
    <xdr:to>
      <xdr:col>18</xdr:col>
      <xdr:colOff>476250</xdr:colOff>
      <xdr:row>357</xdr:row>
      <xdr:rowOff>85725</xdr:rowOff>
    </xdr:to>
    <xdr:sp>
      <xdr:nvSpPr>
        <xdr:cNvPr id="41" name="Pomoc_2"/>
        <xdr:cNvSpPr>
          <a:spLocks/>
        </xdr:cNvSpPr>
      </xdr:nvSpPr>
      <xdr:spPr>
        <a:xfrm>
          <a:off x="190500" y="57340500"/>
          <a:ext cx="11258550" cy="552450"/>
        </a:xfrm>
        <a:prstGeom prst="roundRect">
          <a:avLst/>
        </a:prstGeom>
        <a:gradFill rotWithShape="1">
          <a:gsLst>
            <a:gs pos="0">
              <a:srgbClr val="C00000"/>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45720" tIns="41148" rIns="45720" bIns="41148" anchor="ctr"/>
        <a:p>
          <a:pPr algn="ctr">
            <a:defRPr/>
          </a:pPr>
          <a:r>
            <a:rPr lang="en-US" cap="none" sz="2000" b="1" i="0" u="none" baseline="0">
              <a:solidFill>
                <a:srgbClr val="FFFFFF"/>
              </a:solidFill>
            </a:rPr>
            <a:t>Pomoc dotyczy arkusza FUNDUSZ</a:t>
          </a:r>
        </a:p>
      </xdr:txBody>
    </xdr:sp>
    <xdr:clientData/>
  </xdr:twoCellAnchor>
  <xdr:twoCellAnchor>
    <xdr:from>
      <xdr:col>0</xdr:col>
      <xdr:colOff>209550</xdr:colOff>
      <xdr:row>399</xdr:row>
      <xdr:rowOff>142875</xdr:rowOff>
    </xdr:from>
    <xdr:to>
      <xdr:col>13</xdr:col>
      <xdr:colOff>390525</xdr:colOff>
      <xdr:row>402</xdr:row>
      <xdr:rowOff>152400</xdr:rowOff>
    </xdr:to>
    <xdr:sp>
      <xdr:nvSpPr>
        <xdr:cNvPr id="42" name="Pomoc_3_1"/>
        <xdr:cNvSpPr>
          <a:spLocks/>
        </xdr:cNvSpPr>
      </xdr:nvSpPr>
      <xdr:spPr>
        <a:xfrm>
          <a:off x="209550" y="64750950"/>
          <a:ext cx="8105775" cy="49530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anchor="ctr"/>
        <a:p>
          <a:pPr algn="l">
            <a:defRPr/>
          </a:pPr>
          <a:r>
            <a:rPr lang="en-US" cap="none" sz="2000" b="1" i="0" u="none" baseline="0">
              <a:solidFill>
                <a:srgbClr val="FFFFFF"/>
              </a:solidFill>
            </a:rPr>
            <a:t>Pomoc  dotyczy  arkusza  OPERATOR
</a:t>
          </a:r>
        </a:p>
      </xdr:txBody>
    </xdr:sp>
    <xdr:clientData/>
  </xdr:twoCellAnchor>
  <xdr:twoCellAnchor>
    <xdr:from>
      <xdr:col>0</xdr:col>
      <xdr:colOff>209550</xdr:colOff>
      <xdr:row>37</xdr:row>
      <xdr:rowOff>9525</xdr:rowOff>
    </xdr:from>
    <xdr:to>
      <xdr:col>18</xdr:col>
      <xdr:colOff>561975</xdr:colOff>
      <xdr:row>41</xdr:row>
      <xdr:rowOff>104775</xdr:rowOff>
    </xdr:to>
    <xdr:sp>
      <xdr:nvSpPr>
        <xdr:cNvPr id="43" name="Pomoc_1_1_1_1"/>
        <xdr:cNvSpPr>
          <a:spLocks/>
        </xdr:cNvSpPr>
      </xdr:nvSpPr>
      <xdr:spPr>
        <a:xfrm>
          <a:off x="209550" y="6000750"/>
          <a:ext cx="11325225" cy="7429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1.1.1 Projekt w partnerstwie z podmiotem zagranicznym
</a:t>
          </a:r>
          <a:r>
            <a:rPr lang="en-US" cap="none" sz="1100" b="0" i="0" u="none" baseline="0">
              <a:solidFill>
                <a:srgbClr val="FFFFFF"/>
              </a:solidFill>
            </a:rPr>
            <a:t>Należy zaznaczyć opcję „TAK”, w szczególności gdy projekt został przygotowany w partnerstwie z podmiotami z Państw – Darczyńców . W przypadku wybrania opcji „Tak”, pojawiają się zakładki „Zyski EUR” i „Wniosek EUR”, które będą automatycznie wypełnione/ przeliczone</a:t>
          </a:r>
        </a:p>
      </xdr:txBody>
    </xdr:sp>
    <xdr:clientData/>
  </xdr:twoCellAnchor>
  <xdr:twoCellAnchor>
    <xdr:from>
      <xdr:col>0</xdr:col>
      <xdr:colOff>190500</xdr:colOff>
      <xdr:row>428</xdr:row>
      <xdr:rowOff>66675</xdr:rowOff>
    </xdr:from>
    <xdr:to>
      <xdr:col>13</xdr:col>
      <xdr:colOff>371475</xdr:colOff>
      <xdr:row>434</xdr:row>
      <xdr:rowOff>85725</xdr:rowOff>
    </xdr:to>
    <xdr:sp>
      <xdr:nvSpPr>
        <xdr:cNvPr id="44" name="Pomoc_4"/>
        <xdr:cNvSpPr>
          <a:spLocks/>
        </xdr:cNvSpPr>
      </xdr:nvSpPr>
      <xdr:spPr>
        <a:xfrm>
          <a:off x="190500" y="69370575"/>
          <a:ext cx="8105775" cy="990600"/>
        </a:xfrm>
        <a:prstGeom prst="roundRect">
          <a:avLst/>
        </a:prstGeom>
        <a:gradFill rotWithShape="1">
          <a:gsLst>
            <a:gs pos="0">
              <a:srgbClr val="03D4A8"/>
            </a:gs>
            <a:gs pos="25000">
              <a:srgbClr val="21D6E0"/>
            </a:gs>
            <a:gs pos="75000">
              <a:srgbClr val="0087E6"/>
            </a:gs>
            <a:gs pos="100000">
              <a:srgbClr val="005CBF"/>
            </a:gs>
          </a:gsLst>
          <a:lin ang="2700000" scaled="1"/>
        </a:gra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Jeśli dotyczy, Wnioskodawca powinien uzupełnić, zgodnie z danymi wprowadzonymi w zakładce „Wniosek” następująca pola: kwota kosztów kwalifikowalnych (całkowita), poziom dofinansowania, sektor (wybierany z listy rozwijanej), przychody i koszty (oszacowane na podstawie analiz ekonomiczno – finansowych) oraz wnioskowana kwota grantu. Stopa referencyjna zostanie podana przez Operatora Programu. Pozostałe wartości, w tym przysługujące dofinansowanie, zostaną obliczone automatycznie</a:t>
          </a:r>
        </a:p>
      </xdr:txBody>
    </xdr:sp>
    <xdr:clientData/>
  </xdr:twoCellAnchor>
  <xdr:twoCellAnchor>
    <xdr:from>
      <xdr:col>0</xdr:col>
      <xdr:colOff>200025</xdr:colOff>
      <xdr:row>424</xdr:row>
      <xdr:rowOff>104775</xdr:rowOff>
    </xdr:from>
    <xdr:to>
      <xdr:col>13</xdr:col>
      <xdr:colOff>381000</xdr:colOff>
      <xdr:row>428</xdr:row>
      <xdr:rowOff>9525</xdr:rowOff>
    </xdr:to>
    <xdr:sp>
      <xdr:nvSpPr>
        <xdr:cNvPr id="45" name="Pomoc_2"/>
        <xdr:cNvSpPr>
          <a:spLocks/>
        </xdr:cNvSpPr>
      </xdr:nvSpPr>
      <xdr:spPr>
        <a:xfrm>
          <a:off x="200025" y="68760975"/>
          <a:ext cx="8105775" cy="552450"/>
        </a:xfrm>
        <a:prstGeom prst="roundRect">
          <a:avLst/>
        </a:prstGeom>
        <a:gradFill rotWithShape="1">
          <a:gsLst>
            <a:gs pos="0">
              <a:srgbClr val="03D4A8"/>
            </a:gs>
            <a:gs pos="25000">
              <a:srgbClr val="21D6E0"/>
            </a:gs>
            <a:gs pos="75000">
              <a:srgbClr val="0087E6"/>
            </a:gs>
            <a:gs pos="100000">
              <a:srgbClr val="005CBF"/>
            </a:gs>
          </a:gsLst>
          <a:lin ang="2700000" scaled="1"/>
        </a:gra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Pomoc </a:t>
          </a:r>
          <a:r>
            <a:rPr lang="en-US" cap="none" sz="2000" b="1" i="0" u="none" baseline="0">
              <a:solidFill>
                <a:srgbClr val="FFFFFF"/>
              </a:solidFill>
            </a:rPr>
            <a:t>  dotyczy  arkusza ZYSKI</a:t>
          </a:r>
        </a:p>
      </xdr:txBody>
    </xdr:sp>
    <xdr:clientData/>
  </xdr:twoCellAnchor>
  <xdr:twoCellAnchor>
    <xdr:from>
      <xdr:col>0</xdr:col>
      <xdr:colOff>209550</xdr:colOff>
      <xdr:row>304</xdr:row>
      <xdr:rowOff>19050</xdr:rowOff>
    </xdr:from>
    <xdr:to>
      <xdr:col>18</xdr:col>
      <xdr:colOff>342900</xdr:colOff>
      <xdr:row>309</xdr:row>
      <xdr:rowOff>123825</xdr:rowOff>
    </xdr:to>
    <xdr:sp>
      <xdr:nvSpPr>
        <xdr:cNvPr id="46" name="Pomoc_1_7"/>
        <xdr:cNvSpPr>
          <a:spLocks/>
        </xdr:cNvSpPr>
      </xdr:nvSpPr>
      <xdr:spPr>
        <a:xfrm>
          <a:off x="209550" y="49244250"/>
          <a:ext cx="11106150" cy="9144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7.1 Wpływ Projektu na zagadnienia horyzontalne
</a:t>
          </a:r>
          <a:r>
            <a:rPr lang="en-US" cap="none" sz="1100" b="0" i="0" u="none" baseline="0">
              <a:solidFill>
                <a:srgbClr val="FFFFFF"/>
              </a:solidFill>
            </a:rPr>
            <a:t>Wnioskodawca zobowiązany jest do zidentyfikowania (poprzez dwukrotne kliknięcie) wskazanych zagadnień przekrojowych pod względem ich znaczenia dla realizacji Projektu ( nieistotne/ważne/kluczowe).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2:AE350"/>
  <sheetViews>
    <sheetView tabSelected="1" zoomScalePageLayoutView="0" workbookViewId="0" topLeftCell="A1">
      <selection activeCell="I3" sqref="I3:L3"/>
    </sheetView>
  </sheetViews>
  <sheetFormatPr defaultColWidth="9.140625" defaultRowHeight="12.75"/>
  <cols>
    <col min="1" max="1" width="0.85546875" style="1" customWidth="1"/>
    <col min="2" max="2" width="2.421875" style="1" customWidth="1"/>
    <col min="3" max="3" width="7.00390625" style="1" customWidth="1"/>
    <col min="4" max="4" width="5.421875" style="1" customWidth="1"/>
    <col min="5" max="5" width="10.421875" style="1" customWidth="1"/>
    <col min="6" max="6" width="9.28125" style="1" customWidth="1"/>
    <col min="7" max="7" width="8.140625" style="1" customWidth="1"/>
    <col min="8" max="8" width="9.7109375" style="1" customWidth="1"/>
    <col min="9" max="9" width="8.7109375" style="1" customWidth="1"/>
    <col min="10" max="10" width="9.140625" style="1" customWidth="1"/>
    <col min="11" max="12" width="10.140625" style="1" customWidth="1"/>
    <col min="13" max="13" width="10.28125" style="1" customWidth="1"/>
    <col min="14" max="14" width="9.8515625" style="1" customWidth="1"/>
    <col min="15" max="15" width="9.7109375" style="1" customWidth="1"/>
    <col min="16" max="16" width="11.421875" style="1" customWidth="1"/>
    <col min="17" max="17" width="2.00390625" style="1" customWidth="1"/>
    <col min="18" max="21" width="2.28125" style="1" customWidth="1"/>
    <col min="22" max="22" width="7.28125" style="1" customWidth="1"/>
    <col min="23" max="16384" width="9.140625" style="1" customWidth="1"/>
  </cols>
  <sheetData>
    <row r="2" spans="1:17" ht="55.5" customHeight="1">
      <c r="A2" s="4"/>
      <c r="B2" s="5"/>
      <c r="C2" s="549"/>
      <c r="D2" s="549"/>
      <c r="E2" s="549"/>
      <c r="F2" s="549"/>
      <c r="G2" s="549"/>
      <c r="H2" s="549"/>
      <c r="I2" s="549"/>
      <c r="J2" s="549"/>
      <c r="K2" s="549"/>
      <c r="L2" s="549"/>
      <c r="M2" s="549"/>
      <c r="N2" s="549"/>
      <c r="O2" s="549"/>
      <c r="P2" s="549"/>
      <c r="Q2" s="2"/>
    </row>
    <row r="3" spans="1:17" ht="21.75" customHeight="1">
      <c r="A3" s="4"/>
      <c r="B3" s="450" t="s">
        <v>226</v>
      </c>
      <c r="C3" s="451"/>
      <c r="D3" s="451"/>
      <c r="E3" s="451"/>
      <c r="F3" s="451"/>
      <c r="G3" s="451"/>
      <c r="H3" s="451"/>
      <c r="I3" s="448" t="s">
        <v>330</v>
      </c>
      <c r="J3" s="449"/>
      <c r="K3" s="449"/>
      <c r="L3" s="449"/>
      <c r="M3" s="46"/>
      <c r="N3" s="46"/>
      <c r="O3" s="46"/>
      <c r="P3" s="35"/>
      <c r="Q3" s="36"/>
    </row>
    <row r="4" spans="1:17" ht="4.5" customHeight="1">
      <c r="A4" s="4"/>
      <c r="B4" s="490"/>
      <c r="C4" s="491"/>
      <c r="D4" s="491"/>
      <c r="E4" s="491"/>
      <c r="F4" s="491"/>
      <c r="G4" s="491"/>
      <c r="H4" s="491"/>
      <c r="I4" s="491"/>
      <c r="J4" s="491"/>
      <c r="K4" s="491"/>
      <c r="L4" s="491"/>
      <c r="M4" s="491"/>
      <c r="N4" s="491"/>
      <c r="O4" s="491"/>
      <c r="P4" s="491"/>
      <c r="Q4" s="492"/>
    </row>
    <row r="5" spans="1:17" ht="61.5" customHeight="1">
      <c r="A5" s="4"/>
      <c r="B5" s="31"/>
      <c r="C5" s="381" t="s">
        <v>206</v>
      </c>
      <c r="D5" s="580"/>
      <c r="E5" s="580"/>
      <c r="F5" s="580"/>
      <c r="G5" s="580"/>
      <c r="H5" s="580"/>
      <c r="I5" s="580"/>
      <c r="J5" s="580"/>
      <c r="K5" s="580"/>
      <c r="L5" s="580"/>
      <c r="M5" s="580"/>
      <c r="N5" s="580"/>
      <c r="O5" s="580"/>
      <c r="P5" s="580"/>
      <c r="Q5" s="32"/>
    </row>
    <row r="6" spans="1:17" ht="31.5" customHeight="1">
      <c r="A6" s="69"/>
      <c r="B6" s="586" t="s">
        <v>99</v>
      </c>
      <c r="C6" s="587"/>
      <c r="D6" s="587"/>
      <c r="E6" s="587"/>
      <c r="F6" s="587"/>
      <c r="G6" s="587"/>
      <c r="H6" s="587"/>
      <c r="I6" s="587"/>
      <c r="J6" s="587"/>
      <c r="K6" s="587"/>
      <c r="L6" s="587"/>
      <c r="M6" s="587"/>
      <c r="N6" s="587"/>
      <c r="O6" s="587"/>
      <c r="P6" s="587"/>
      <c r="Q6" s="588"/>
    </row>
    <row r="7" spans="2:17" ht="15.75" customHeight="1">
      <c r="B7" s="510" t="s">
        <v>100</v>
      </c>
      <c r="C7" s="511"/>
      <c r="D7" s="511"/>
      <c r="E7" s="512"/>
      <c r="F7" s="506" t="s">
        <v>103</v>
      </c>
      <c r="G7" s="507"/>
      <c r="H7" s="507"/>
      <c r="I7" s="507"/>
      <c r="J7" s="507"/>
      <c r="K7" s="507"/>
      <c r="L7" s="507"/>
      <c r="M7" s="507"/>
      <c r="N7" s="507"/>
      <c r="O7" s="507"/>
      <c r="P7" s="508"/>
      <c r="Q7" s="509"/>
    </row>
    <row r="8" spans="2:17" ht="15.75" customHeight="1">
      <c r="B8" s="510" t="s">
        <v>75</v>
      </c>
      <c r="C8" s="511"/>
      <c r="D8" s="511"/>
      <c r="E8" s="511"/>
      <c r="F8" s="511"/>
      <c r="G8" s="511"/>
      <c r="H8" s="511"/>
      <c r="I8" s="511"/>
      <c r="J8" s="511"/>
      <c r="K8" s="511"/>
      <c r="L8" s="511"/>
      <c r="M8" s="511"/>
      <c r="N8" s="511"/>
      <c r="O8" s="511"/>
      <c r="P8" s="146" t="s">
        <v>170</v>
      </c>
      <c r="Q8" s="130"/>
    </row>
    <row r="9" spans="2:17" ht="42" customHeight="1">
      <c r="B9" s="409" t="s">
        <v>76</v>
      </c>
      <c r="C9" s="384"/>
      <c r="D9" s="384"/>
      <c r="E9" s="384"/>
      <c r="F9" s="384"/>
      <c r="G9" s="384"/>
      <c r="H9" s="384"/>
      <c r="I9" s="385"/>
      <c r="J9" s="461" t="s">
        <v>81</v>
      </c>
      <c r="K9" s="461"/>
      <c r="L9" s="461"/>
      <c r="M9" s="461"/>
      <c r="N9" s="461"/>
      <c r="O9" s="461"/>
      <c r="P9" s="461"/>
      <c r="Q9" s="130"/>
    </row>
    <row r="10" spans="2:17" ht="43.5" customHeight="1">
      <c r="B10" s="409" t="s">
        <v>104</v>
      </c>
      <c r="C10" s="384"/>
      <c r="D10" s="384"/>
      <c r="E10" s="385"/>
      <c r="F10" s="495" t="s">
        <v>267</v>
      </c>
      <c r="G10" s="496"/>
      <c r="H10" s="496"/>
      <c r="I10" s="496"/>
      <c r="J10" s="496"/>
      <c r="K10" s="496"/>
      <c r="L10" s="496"/>
      <c r="M10" s="496"/>
      <c r="N10" s="496"/>
      <c r="O10" s="496"/>
      <c r="P10" s="496"/>
      <c r="Q10" s="497"/>
    </row>
    <row r="11" spans="2:20" ht="15.75" customHeight="1">
      <c r="B11" s="570" t="s">
        <v>105</v>
      </c>
      <c r="C11" s="571"/>
      <c r="D11" s="571"/>
      <c r="E11" s="571"/>
      <c r="F11" s="571"/>
      <c r="G11" s="571"/>
      <c r="H11" s="571"/>
      <c r="I11" s="571"/>
      <c r="J11" s="571"/>
      <c r="K11" s="571"/>
      <c r="L11" s="571"/>
      <c r="M11" s="571"/>
      <c r="N11" s="571"/>
      <c r="O11" s="571"/>
      <c r="P11" s="571"/>
      <c r="Q11" s="572"/>
      <c r="T11" s="69"/>
    </row>
    <row r="12" spans="2:17" ht="15.75" customHeight="1">
      <c r="B12" s="552" t="s">
        <v>106</v>
      </c>
      <c r="C12" s="553"/>
      <c r="D12" s="553"/>
      <c r="E12" s="553"/>
      <c r="F12" s="553"/>
      <c r="G12" s="553"/>
      <c r="H12" s="553"/>
      <c r="I12" s="554"/>
      <c r="J12" s="148"/>
      <c r="K12" s="151" t="s">
        <v>93</v>
      </c>
      <c r="L12" s="164">
        <v>1</v>
      </c>
      <c r="M12" s="151" t="s">
        <v>94</v>
      </c>
      <c r="N12" s="164">
        <v>2014</v>
      </c>
      <c r="O12" s="149"/>
      <c r="P12" s="149"/>
      <c r="Q12" s="150"/>
    </row>
    <row r="13" spans="2:17" ht="15.75" customHeight="1">
      <c r="B13" s="531" t="s">
        <v>107</v>
      </c>
      <c r="C13" s="532"/>
      <c r="D13" s="532"/>
      <c r="E13" s="532"/>
      <c r="F13" s="532"/>
      <c r="G13" s="532"/>
      <c r="H13" s="532"/>
      <c r="I13" s="533"/>
      <c r="J13" s="152"/>
      <c r="K13" s="151" t="s">
        <v>93</v>
      </c>
      <c r="L13" s="164">
        <v>3</v>
      </c>
      <c r="M13" s="151" t="s">
        <v>94</v>
      </c>
      <c r="N13" s="164">
        <v>2016</v>
      </c>
      <c r="O13" s="149"/>
      <c r="P13" s="149"/>
      <c r="Q13" s="150"/>
    </row>
    <row r="14" spans="2:17" ht="13.5" customHeight="1">
      <c r="B14" s="520" t="s">
        <v>66</v>
      </c>
      <c r="C14" s="521"/>
      <c r="D14" s="521"/>
      <c r="E14" s="521"/>
      <c r="F14" s="521"/>
      <c r="G14" s="521"/>
      <c r="H14" s="521"/>
      <c r="I14" s="521"/>
      <c r="J14" s="521"/>
      <c r="K14" s="521"/>
      <c r="L14" s="521"/>
      <c r="M14" s="521"/>
      <c r="N14" s="521"/>
      <c r="O14" s="521"/>
      <c r="P14" s="521"/>
      <c r="Q14" s="522"/>
    </row>
    <row r="15" spans="2:17" ht="12.75" customHeight="1">
      <c r="B15" s="531" t="s">
        <v>109</v>
      </c>
      <c r="C15" s="532"/>
      <c r="D15" s="532"/>
      <c r="E15" s="532"/>
      <c r="F15" s="532"/>
      <c r="G15" s="532"/>
      <c r="H15" s="532"/>
      <c r="I15" s="533"/>
      <c r="J15" s="555">
        <f>K220</f>
        <v>1907609</v>
      </c>
      <c r="K15" s="538"/>
      <c r="L15" s="538"/>
      <c r="M15" s="538"/>
      <c r="N15" s="538"/>
      <c r="O15" s="538"/>
      <c r="P15" s="538"/>
      <c r="Q15" s="539"/>
    </row>
    <row r="16" spans="2:17" ht="15" customHeight="1" hidden="1">
      <c r="B16" s="583" t="s">
        <v>108</v>
      </c>
      <c r="C16" s="584"/>
      <c r="D16" s="584"/>
      <c r="E16" s="584"/>
      <c r="F16" s="584"/>
      <c r="G16" s="584"/>
      <c r="H16" s="584"/>
      <c r="I16" s="585"/>
      <c r="J16" s="556">
        <v>4.1626</v>
      </c>
      <c r="K16" s="538"/>
      <c r="L16" s="538"/>
      <c r="M16" s="538"/>
      <c r="N16" s="538"/>
      <c r="O16" s="538"/>
      <c r="P16" s="538"/>
      <c r="Q16" s="539"/>
    </row>
    <row r="17" spans="2:17" ht="15" customHeight="1" hidden="1">
      <c r="B17" s="531" t="s">
        <v>110</v>
      </c>
      <c r="C17" s="532"/>
      <c r="D17" s="532"/>
      <c r="E17" s="532"/>
      <c r="F17" s="532"/>
      <c r="G17" s="532"/>
      <c r="H17" s="532"/>
      <c r="I17" s="533"/>
      <c r="J17" s="537">
        <f>J15/J16</f>
        <v>458273.43487243546</v>
      </c>
      <c r="K17" s="538"/>
      <c r="L17" s="538"/>
      <c r="M17" s="538"/>
      <c r="N17" s="538"/>
      <c r="O17" s="538"/>
      <c r="P17" s="538"/>
      <c r="Q17" s="539"/>
    </row>
    <row r="18" spans="2:17" ht="12.75" customHeight="1">
      <c r="B18" s="302" t="s">
        <v>4</v>
      </c>
      <c r="C18" s="384"/>
      <c r="D18" s="384"/>
      <c r="E18" s="384"/>
      <c r="F18" s="384"/>
      <c r="G18" s="384"/>
      <c r="H18" s="384"/>
      <c r="I18" s="384"/>
      <c r="J18" s="384"/>
      <c r="K18" s="384"/>
      <c r="L18" s="384"/>
      <c r="M18" s="384"/>
      <c r="N18" s="384"/>
      <c r="O18" s="384"/>
      <c r="P18" s="384"/>
      <c r="Q18" s="304"/>
    </row>
    <row r="19" spans="2:17" ht="81" customHeight="1">
      <c r="B19" s="38"/>
      <c r="C19" s="418" t="s">
        <v>332</v>
      </c>
      <c r="D19" s="523"/>
      <c r="E19" s="523"/>
      <c r="F19" s="523"/>
      <c r="G19" s="523"/>
      <c r="H19" s="523"/>
      <c r="I19" s="523"/>
      <c r="J19" s="523"/>
      <c r="K19" s="523"/>
      <c r="L19" s="523"/>
      <c r="M19" s="523"/>
      <c r="N19" s="523"/>
      <c r="O19" s="523"/>
      <c r="P19" s="524"/>
      <c r="Q19" s="39"/>
    </row>
    <row r="20" spans="2:17" ht="81" customHeight="1">
      <c r="B20" s="38"/>
      <c r="C20" s="525"/>
      <c r="D20" s="526"/>
      <c r="E20" s="526"/>
      <c r="F20" s="526"/>
      <c r="G20" s="526"/>
      <c r="H20" s="526"/>
      <c r="I20" s="526"/>
      <c r="J20" s="526"/>
      <c r="K20" s="526"/>
      <c r="L20" s="526"/>
      <c r="M20" s="526"/>
      <c r="N20" s="526"/>
      <c r="O20" s="526"/>
      <c r="P20" s="527"/>
      <c r="Q20" s="39"/>
    </row>
    <row r="21" spans="2:17" ht="81" customHeight="1">
      <c r="B21" s="38"/>
      <c r="C21" s="525"/>
      <c r="D21" s="526"/>
      <c r="E21" s="526"/>
      <c r="F21" s="526"/>
      <c r="G21" s="526"/>
      <c r="H21" s="526"/>
      <c r="I21" s="526"/>
      <c r="J21" s="526"/>
      <c r="K21" s="526"/>
      <c r="L21" s="526"/>
      <c r="M21" s="526"/>
      <c r="N21" s="526"/>
      <c r="O21" s="526"/>
      <c r="P21" s="527"/>
      <c r="Q21" s="39"/>
    </row>
    <row r="22" spans="2:17" ht="81" customHeight="1">
      <c r="B22" s="38"/>
      <c r="C22" s="528"/>
      <c r="D22" s="529"/>
      <c r="E22" s="529"/>
      <c r="F22" s="529"/>
      <c r="G22" s="529"/>
      <c r="H22" s="529"/>
      <c r="I22" s="529"/>
      <c r="J22" s="529"/>
      <c r="K22" s="529"/>
      <c r="L22" s="529"/>
      <c r="M22" s="529"/>
      <c r="N22" s="529"/>
      <c r="O22" s="529"/>
      <c r="P22" s="530"/>
      <c r="Q22" s="39"/>
    </row>
    <row r="23" spans="2:17" ht="4.5" customHeight="1">
      <c r="B23" s="9"/>
      <c r="C23" s="7"/>
      <c r="D23" s="7"/>
      <c r="E23" s="7"/>
      <c r="F23" s="7"/>
      <c r="G23" s="8"/>
      <c r="H23" s="7"/>
      <c r="I23" s="7"/>
      <c r="J23" s="7"/>
      <c r="K23" s="7"/>
      <c r="L23" s="7"/>
      <c r="M23" s="7"/>
      <c r="N23" s="7"/>
      <c r="O23" s="7"/>
      <c r="P23" s="7"/>
      <c r="Q23" s="10"/>
    </row>
    <row r="24" spans="2:17" ht="23.25" customHeight="1">
      <c r="B24" s="540" t="s">
        <v>111</v>
      </c>
      <c r="C24" s="541"/>
      <c r="D24" s="541"/>
      <c r="E24" s="541"/>
      <c r="F24" s="541"/>
      <c r="G24" s="541"/>
      <c r="H24" s="541"/>
      <c r="I24" s="541"/>
      <c r="J24" s="541"/>
      <c r="K24" s="541"/>
      <c r="L24" s="541"/>
      <c r="M24" s="541"/>
      <c r="N24" s="541"/>
      <c r="O24" s="541"/>
      <c r="P24" s="541"/>
      <c r="Q24" s="542"/>
    </row>
    <row r="25" spans="2:17" ht="13.5" customHeight="1">
      <c r="B25" s="534" t="s">
        <v>112</v>
      </c>
      <c r="C25" s="535"/>
      <c r="D25" s="535"/>
      <c r="E25" s="535"/>
      <c r="F25" s="535"/>
      <c r="G25" s="535"/>
      <c r="H25" s="535"/>
      <c r="I25" s="535"/>
      <c r="J25" s="535"/>
      <c r="K25" s="535"/>
      <c r="L25" s="535"/>
      <c r="M25" s="535"/>
      <c r="N25" s="535"/>
      <c r="O25" s="535"/>
      <c r="P25" s="535"/>
      <c r="Q25" s="536"/>
    </row>
    <row r="26" spans="2:17" ht="40.5" customHeight="1">
      <c r="B26" s="11"/>
      <c r="C26" s="358" t="s">
        <v>272</v>
      </c>
      <c r="D26" s="359"/>
      <c r="E26" s="359"/>
      <c r="F26" s="359"/>
      <c r="G26" s="359"/>
      <c r="H26" s="359"/>
      <c r="I26" s="359"/>
      <c r="J26" s="359"/>
      <c r="K26" s="359"/>
      <c r="L26" s="359"/>
      <c r="M26" s="359"/>
      <c r="N26" s="359"/>
      <c r="O26" s="359"/>
      <c r="P26" s="360"/>
      <c r="Q26" s="6"/>
    </row>
    <row r="27" spans="2:17" ht="5.25" customHeight="1">
      <c r="B27" s="589"/>
      <c r="C27" s="590"/>
      <c r="D27" s="590"/>
      <c r="E27" s="590"/>
      <c r="F27" s="590"/>
      <c r="G27" s="590"/>
      <c r="H27" s="590"/>
      <c r="I27" s="590"/>
      <c r="J27" s="590"/>
      <c r="K27" s="590"/>
      <c r="L27" s="590"/>
      <c r="M27" s="590"/>
      <c r="N27" s="590"/>
      <c r="O27" s="590"/>
      <c r="P27" s="590"/>
      <c r="Q27" s="591"/>
    </row>
    <row r="28" spans="2:17" ht="12.75">
      <c r="B28" s="581" t="s">
        <v>113</v>
      </c>
      <c r="C28" s="581"/>
      <c r="D28" s="581"/>
      <c r="E28" s="581"/>
      <c r="F28" s="501" t="s">
        <v>273</v>
      </c>
      <c r="G28" s="582"/>
      <c r="H28" s="582"/>
      <c r="I28" s="582"/>
      <c r="J28" s="582"/>
      <c r="K28" s="582"/>
      <c r="L28" s="582"/>
      <c r="M28" s="582"/>
      <c r="N28" s="582"/>
      <c r="O28" s="582"/>
      <c r="P28" s="582"/>
      <c r="Q28" s="28"/>
    </row>
    <row r="29" spans="2:21" ht="12.75">
      <c r="B29" s="510" t="s">
        <v>114</v>
      </c>
      <c r="C29" s="543"/>
      <c r="D29" s="543"/>
      <c r="E29" s="543"/>
      <c r="F29" s="543"/>
      <c r="G29" s="543"/>
      <c r="H29" s="543"/>
      <c r="I29" s="543"/>
      <c r="J29" s="543"/>
      <c r="K29" s="543"/>
      <c r="L29" s="543"/>
      <c r="M29" s="543"/>
      <c r="N29" s="543"/>
      <c r="O29" s="543"/>
      <c r="P29" s="543"/>
      <c r="Q29" s="544"/>
      <c r="R29" s="3"/>
      <c r="S29" s="3"/>
      <c r="T29" s="3"/>
      <c r="U29" s="3"/>
    </row>
    <row r="30" spans="2:17" ht="15" customHeight="1">
      <c r="B30" s="546" t="s">
        <v>115</v>
      </c>
      <c r="C30" s="547"/>
      <c r="D30" s="547"/>
      <c r="E30" s="547"/>
      <c r="F30" s="547"/>
      <c r="G30" s="548"/>
      <c r="H30" s="545" t="s">
        <v>274</v>
      </c>
      <c r="I30" s="515"/>
      <c r="J30" s="515"/>
      <c r="K30" s="515"/>
      <c r="L30" s="515"/>
      <c r="M30" s="515"/>
      <c r="N30" s="515"/>
      <c r="O30" s="515"/>
      <c r="P30" s="515"/>
      <c r="Q30" s="516"/>
    </row>
    <row r="31" spans="2:17" ht="15" customHeight="1">
      <c r="B31" s="546" t="s">
        <v>116</v>
      </c>
      <c r="C31" s="547"/>
      <c r="D31" s="547"/>
      <c r="E31" s="547"/>
      <c r="F31" s="547"/>
      <c r="G31" s="548"/>
      <c r="H31" s="435" t="s">
        <v>275</v>
      </c>
      <c r="I31" s="436"/>
      <c r="J31" s="436"/>
      <c r="K31" s="436"/>
      <c r="L31" s="436"/>
      <c r="M31" s="436"/>
      <c r="N31" s="436"/>
      <c r="O31" s="436"/>
      <c r="P31" s="436"/>
      <c r="Q31" s="437"/>
    </row>
    <row r="32" spans="2:17" ht="15" customHeight="1">
      <c r="B32" s="546" t="s">
        <v>117</v>
      </c>
      <c r="C32" s="547"/>
      <c r="D32" s="547"/>
      <c r="E32" s="547"/>
      <c r="F32" s="547"/>
      <c r="G32" s="548"/>
      <c r="H32" s="358" t="s">
        <v>276</v>
      </c>
      <c r="I32" s="359"/>
      <c r="J32" s="359"/>
      <c r="K32" s="359"/>
      <c r="L32" s="359"/>
      <c r="M32" s="359"/>
      <c r="N32" s="359"/>
      <c r="O32" s="359"/>
      <c r="P32" s="359"/>
      <c r="Q32" s="360"/>
    </row>
    <row r="33" spans="2:17" ht="15" customHeight="1">
      <c r="B33" s="546" t="s">
        <v>118</v>
      </c>
      <c r="C33" s="547"/>
      <c r="D33" s="547"/>
      <c r="E33" s="547"/>
      <c r="F33" s="547"/>
      <c r="G33" s="548"/>
      <c r="H33" s="545" t="s">
        <v>277</v>
      </c>
      <c r="I33" s="515"/>
      <c r="J33" s="515"/>
      <c r="K33" s="515"/>
      <c r="L33" s="515"/>
      <c r="M33" s="515"/>
      <c r="N33" s="515"/>
      <c r="O33" s="515"/>
      <c r="P33" s="515"/>
      <c r="Q33" s="516"/>
    </row>
    <row r="34" spans="2:17" ht="15" customHeight="1">
      <c r="B34" s="546" t="s">
        <v>119</v>
      </c>
      <c r="C34" s="547"/>
      <c r="D34" s="547"/>
      <c r="E34" s="547"/>
      <c r="F34" s="547"/>
      <c r="G34" s="548"/>
      <c r="H34" s="358" t="s">
        <v>278</v>
      </c>
      <c r="I34" s="359"/>
      <c r="J34" s="359"/>
      <c r="K34" s="359"/>
      <c r="L34" s="359"/>
      <c r="M34" s="359"/>
      <c r="N34" s="359"/>
      <c r="O34" s="359"/>
      <c r="P34" s="359"/>
      <c r="Q34" s="360"/>
    </row>
    <row r="35" spans="2:17" ht="15" customHeight="1">
      <c r="B35" s="517" t="s">
        <v>120</v>
      </c>
      <c r="C35" s="518"/>
      <c r="D35" s="518"/>
      <c r="E35" s="518"/>
      <c r="F35" s="518"/>
      <c r="G35" s="519"/>
      <c r="H35" s="358" t="s">
        <v>284</v>
      </c>
      <c r="I35" s="359"/>
      <c r="J35" s="359"/>
      <c r="K35" s="359"/>
      <c r="L35" s="359"/>
      <c r="M35" s="359"/>
      <c r="N35" s="359"/>
      <c r="O35" s="359"/>
      <c r="P35" s="359"/>
      <c r="Q35" s="360"/>
    </row>
    <row r="36" spans="2:17" ht="15" customHeight="1">
      <c r="B36" s="546" t="s">
        <v>121</v>
      </c>
      <c r="C36" s="547"/>
      <c r="D36" s="547"/>
      <c r="E36" s="547"/>
      <c r="F36" s="547"/>
      <c r="G36" s="548"/>
      <c r="H36" s="358"/>
      <c r="I36" s="359"/>
      <c r="J36" s="359"/>
      <c r="K36" s="359"/>
      <c r="L36" s="359"/>
      <c r="M36" s="359"/>
      <c r="N36" s="359"/>
      <c r="O36" s="359"/>
      <c r="P36" s="359"/>
      <c r="Q36" s="360"/>
    </row>
    <row r="37" spans="2:17" ht="15" customHeight="1">
      <c r="B37" s="546" t="s">
        <v>122</v>
      </c>
      <c r="C37" s="547"/>
      <c r="D37" s="547"/>
      <c r="E37" s="547"/>
      <c r="F37" s="547"/>
      <c r="G37" s="548"/>
      <c r="H37" s="513" t="s">
        <v>279</v>
      </c>
      <c r="I37" s="514"/>
      <c r="J37" s="515"/>
      <c r="K37" s="515"/>
      <c r="L37" s="515"/>
      <c r="M37" s="515"/>
      <c r="N37" s="515"/>
      <c r="O37" s="515"/>
      <c r="P37" s="515"/>
      <c r="Q37" s="516"/>
    </row>
    <row r="38" spans="2:17" ht="15" customHeight="1">
      <c r="B38" s="546" t="s">
        <v>123</v>
      </c>
      <c r="C38" s="547"/>
      <c r="D38" s="547"/>
      <c r="E38" s="547"/>
      <c r="F38" s="547"/>
      <c r="G38" s="548"/>
      <c r="H38" s="513" t="s">
        <v>280</v>
      </c>
      <c r="I38" s="514"/>
      <c r="J38" s="515"/>
      <c r="K38" s="515"/>
      <c r="L38" s="515"/>
      <c r="M38" s="515"/>
      <c r="N38" s="515"/>
      <c r="O38" s="515"/>
      <c r="P38" s="515"/>
      <c r="Q38" s="516"/>
    </row>
    <row r="39" spans="2:17" ht="22.5" customHeight="1">
      <c r="B39" s="12" t="s">
        <v>124</v>
      </c>
      <c r="C39" s="13"/>
      <c r="D39" s="14"/>
      <c r="E39" s="14"/>
      <c r="F39" s="14"/>
      <c r="G39" s="14"/>
      <c r="H39" s="14"/>
      <c r="I39" s="14"/>
      <c r="J39" s="14"/>
      <c r="K39" s="14"/>
      <c r="L39" s="14"/>
      <c r="M39" s="14"/>
      <c r="N39" s="14"/>
      <c r="O39" s="14"/>
      <c r="P39" s="14"/>
      <c r="Q39" s="15"/>
    </row>
    <row r="40" spans="2:17" ht="15" customHeight="1">
      <c r="B40" s="438" t="s">
        <v>115</v>
      </c>
      <c r="C40" s="439"/>
      <c r="D40" s="439"/>
      <c r="E40" s="439"/>
      <c r="F40" s="439"/>
      <c r="G40" s="440"/>
      <c r="H40" s="500"/>
      <c r="I40" s="501"/>
      <c r="J40" s="501"/>
      <c r="K40" s="501"/>
      <c r="L40" s="501"/>
      <c r="M40" s="501"/>
      <c r="N40" s="501"/>
      <c r="O40" s="501"/>
      <c r="P40" s="501"/>
      <c r="Q40" s="502"/>
    </row>
    <row r="41" spans="2:17" ht="15" customHeight="1">
      <c r="B41" s="438" t="s">
        <v>116</v>
      </c>
      <c r="C41" s="439"/>
      <c r="D41" s="439"/>
      <c r="E41" s="439"/>
      <c r="F41" s="439"/>
      <c r="G41" s="440"/>
      <c r="H41" s="500"/>
      <c r="I41" s="501"/>
      <c r="J41" s="501"/>
      <c r="K41" s="501"/>
      <c r="L41" s="501"/>
      <c r="M41" s="501"/>
      <c r="N41" s="501"/>
      <c r="O41" s="501"/>
      <c r="P41" s="501"/>
      <c r="Q41" s="502"/>
    </row>
    <row r="42" spans="2:17" ht="15" customHeight="1">
      <c r="B42" s="438" t="s">
        <v>117</v>
      </c>
      <c r="C42" s="439"/>
      <c r="D42" s="439"/>
      <c r="E42" s="439"/>
      <c r="F42" s="439"/>
      <c r="G42" s="440"/>
      <c r="H42" s="500"/>
      <c r="I42" s="501"/>
      <c r="J42" s="501"/>
      <c r="K42" s="501"/>
      <c r="L42" s="501"/>
      <c r="M42" s="501"/>
      <c r="N42" s="501"/>
      <c r="O42" s="501"/>
      <c r="P42" s="501"/>
      <c r="Q42" s="502"/>
    </row>
    <row r="43" spans="2:17" ht="15" customHeight="1">
      <c r="B43" s="132"/>
      <c r="C43" s="133"/>
      <c r="D43" s="133"/>
      <c r="E43" s="133"/>
      <c r="F43" s="133"/>
      <c r="G43" s="134"/>
      <c r="H43" s="135"/>
      <c r="I43" s="136"/>
      <c r="J43" s="136"/>
      <c r="K43" s="136"/>
      <c r="L43" s="136"/>
      <c r="M43" s="136"/>
      <c r="N43" s="136"/>
      <c r="O43" s="136"/>
      <c r="P43" s="136"/>
      <c r="Q43" s="137"/>
    </row>
    <row r="44" spans="2:17" ht="15" customHeight="1">
      <c r="B44" s="438" t="s">
        <v>118</v>
      </c>
      <c r="C44" s="439"/>
      <c r="D44" s="439"/>
      <c r="E44" s="439"/>
      <c r="F44" s="439"/>
      <c r="G44" s="440"/>
      <c r="H44" s="500"/>
      <c r="I44" s="501"/>
      <c r="J44" s="501"/>
      <c r="K44" s="501"/>
      <c r="L44" s="501"/>
      <c r="M44" s="501"/>
      <c r="N44" s="501"/>
      <c r="O44" s="501"/>
      <c r="P44" s="501"/>
      <c r="Q44" s="502"/>
    </row>
    <row r="45" spans="2:17" ht="15" customHeight="1">
      <c r="B45" s="438" t="s">
        <v>119</v>
      </c>
      <c r="C45" s="439"/>
      <c r="D45" s="439"/>
      <c r="E45" s="439"/>
      <c r="F45" s="439"/>
      <c r="G45" s="440"/>
      <c r="H45" s="500"/>
      <c r="I45" s="501"/>
      <c r="J45" s="501"/>
      <c r="K45" s="501"/>
      <c r="L45" s="501"/>
      <c r="M45" s="501"/>
      <c r="N45" s="501"/>
      <c r="O45" s="501"/>
      <c r="P45" s="501"/>
      <c r="Q45" s="502"/>
    </row>
    <row r="46" spans="2:17" ht="15" customHeight="1">
      <c r="B46" s="438" t="s">
        <v>120</v>
      </c>
      <c r="C46" s="439"/>
      <c r="D46" s="439"/>
      <c r="E46" s="439"/>
      <c r="F46" s="439"/>
      <c r="G46" s="440"/>
      <c r="H46" s="500"/>
      <c r="I46" s="501"/>
      <c r="J46" s="501"/>
      <c r="K46" s="501"/>
      <c r="L46" s="501"/>
      <c r="M46" s="501"/>
      <c r="N46" s="501"/>
      <c r="O46" s="501"/>
      <c r="P46" s="501"/>
      <c r="Q46" s="502"/>
    </row>
    <row r="47" spans="2:17" ht="15" customHeight="1">
      <c r="B47" s="438" t="s">
        <v>125</v>
      </c>
      <c r="C47" s="439"/>
      <c r="D47" s="439"/>
      <c r="E47" s="439"/>
      <c r="F47" s="439"/>
      <c r="G47" s="440"/>
      <c r="H47" s="500"/>
      <c r="I47" s="501"/>
      <c r="J47" s="501"/>
      <c r="K47" s="501"/>
      <c r="L47" s="501"/>
      <c r="M47" s="501"/>
      <c r="N47" s="501"/>
      <c r="O47" s="501"/>
      <c r="P47" s="501"/>
      <c r="Q47" s="502"/>
    </row>
    <row r="48" spans="2:17" ht="23.25" customHeight="1">
      <c r="B48" s="409" t="s">
        <v>5</v>
      </c>
      <c r="C48" s="384"/>
      <c r="D48" s="384"/>
      <c r="E48" s="384"/>
      <c r="F48" s="384"/>
      <c r="G48" s="384"/>
      <c r="H48" s="384"/>
      <c r="I48" s="384"/>
      <c r="J48" s="384"/>
      <c r="K48" s="384"/>
      <c r="L48" s="384"/>
      <c r="M48" s="384"/>
      <c r="N48" s="384"/>
      <c r="O48" s="384"/>
      <c r="P48" s="384"/>
      <c r="Q48" s="385"/>
    </row>
    <row r="49" spans="2:17" ht="12.75">
      <c r="B49" s="438" t="s">
        <v>126</v>
      </c>
      <c r="C49" s="439"/>
      <c r="D49" s="439"/>
      <c r="E49" s="439"/>
      <c r="F49" s="439"/>
      <c r="G49" s="440"/>
      <c r="H49" s="358" t="s">
        <v>281</v>
      </c>
      <c r="I49" s="359"/>
      <c r="J49" s="359"/>
      <c r="K49" s="359"/>
      <c r="L49" s="359"/>
      <c r="M49" s="359"/>
      <c r="N49" s="359"/>
      <c r="O49" s="359"/>
      <c r="P49" s="359"/>
      <c r="Q49" s="360"/>
    </row>
    <row r="50" spans="2:17" ht="12.75">
      <c r="B50" s="438" t="s">
        <v>127</v>
      </c>
      <c r="C50" s="439"/>
      <c r="D50" s="439"/>
      <c r="E50" s="439"/>
      <c r="F50" s="439"/>
      <c r="G50" s="440"/>
      <c r="H50" s="358" t="s">
        <v>282</v>
      </c>
      <c r="I50" s="359"/>
      <c r="J50" s="359"/>
      <c r="K50" s="359"/>
      <c r="L50" s="359"/>
      <c r="M50" s="359"/>
      <c r="N50" s="359"/>
      <c r="O50" s="359"/>
      <c r="P50" s="359"/>
      <c r="Q50" s="360"/>
    </row>
    <row r="51" spans="2:17" ht="12.75">
      <c r="B51" s="438" t="s">
        <v>128</v>
      </c>
      <c r="C51" s="439"/>
      <c r="D51" s="439"/>
      <c r="E51" s="439"/>
      <c r="F51" s="439"/>
      <c r="G51" s="440"/>
      <c r="H51" s="358" t="s">
        <v>286</v>
      </c>
      <c r="I51" s="359"/>
      <c r="J51" s="359"/>
      <c r="K51" s="359"/>
      <c r="L51" s="359"/>
      <c r="M51" s="359"/>
      <c r="N51" s="359"/>
      <c r="O51" s="359"/>
      <c r="P51" s="359"/>
      <c r="Q51" s="360"/>
    </row>
    <row r="52" spans="2:17" ht="12.75">
      <c r="B52" s="438" t="s">
        <v>129</v>
      </c>
      <c r="C52" s="439"/>
      <c r="D52" s="439"/>
      <c r="E52" s="439"/>
      <c r="F52" s="439"/>
      <c r="G52" s="440"/>
      <c r="H52" s="435" t="s">
        <v>285</v>
      </c>
      <c r="I52" s="436"/>
      <c r="J52" s="436"/>
      <c r="K52" s="436"/>
      <c r="L52" s="436"/>
      <c r="M52" s="436"/>
      <c r="N52" s="436"/>
      <c r="O52" s="436"/>
      <c r="P52" s="436"/>
      <c r="Q52" s="437"/>
    </row>
    <row r="53" spans="2:17" ht="12.75">
      <c r="B53" s="438" t="s">
        <v>125</v>
      </c>
      <c r="C53" s="439"/>
      <c r="D53" s="439"/>
      <c r="E53" s="439"/>
      <c r="F53" s="439"/>
      <c r="G53" s="440"/>
      <c r="H53" s="435"/>
      <c r="I53" s="436"/>
      <c r="J53" s="436"/>
      <c r="K53" s="436"/>
      <c r="L53" s="436"/>
      <c r="M53" s="436"/>
      <c r="N53" s="436"/>
      <c r="O53" s="436"/>
      <c r="P53" s="436"/>
      <c r="Q53" s="437"/>
    </row>
    <row r="54" spans="2:17" ht="12.75">
      <c r="B54" s="438" t="s">
        <v>122</v>
      </c>
      <c r="C54" s="439"/>
      <c r="D54" s="439"/>
      <c r="E54" s="439"/>
      <c r="F54" s="439"/>
      <c r="G54" s="440"/>
      <c r="H54" s="444" t="s">
        <v>283</v>
      </c>
      <c r="I54" s="445"/>
      <c r="J54" s="436"/>
      <c r="K54" s="436"/>
      <c r="L54" s="436"/>
      <c r="M54" s="436"/>
      <c r="N54" s="436"/>
      <c r="O54" s="436"/>
      <c r="P54" s="436"/>
      <c r="Q54" s="437"/>
    </row>
    <row r="55" spans="2:17" ht="31.5" customHeight="1">
      <c r="B55" s="441" t="s">
        <v>130</v>
      </c>
      <c r="C55" s="442"/>
      <c r="D55" s="442"/>
      <c r="E55" s="442"/>
      <c r="F55" s="442"/>
      <c r="G55" s="442"/>
      <c r="H55" s="442"/>
      <c r="I55" s="442"/>
      <c r="J55" s="442"/>
      <c r="K55" s="442"/>
      <c r="L55" s="442"/>
      <c r="M55" s="442"/>
      <c r="N55" s="442"/>
      <c r="O55" s="442"/>
      <c r="P55" s="442"/>
      <c r="Q55" s="443"/>
    </row>
    <row r="56" spans="2:17" ht="36.75" customHeight="1">
      <c r="B56" s="11"/>
      <c r="C56" s="418" t="s">
        <v>287</v>
      </c>
      <c r="D56" s="419"/>
      <c r="E56" s="419"/>
      <c r="F56" s="419"/>
      <c r="G56" s="419"/>
      <c r="H56" s="419"/>
      <c r="I56" s="419"/>
      <c r="J56" s="419"/>
      <c r="K56" s="419"/>
      <c r="L56" s="419"/>
      <c r="M56" s="419"/>
      <c r="N56" s="419"/>
      <c r="O56" s="419"/>
      <c r="P56" s="420"/>
      <c r="Q56" s="6"/>
    </row>
    <row r="57" spans="2:17" ht="36.75" customHeight="1">
      <c r="B57" s="11"/>
      <c r="C57" s="421"/>
      <c r="D57" s="422"/>
      <c r="E57" s="422"/>
      <c r="F57" s="422"/>
      <c r="G57" s="422"/>
      <c r="H57" s="422"/>
      <c r="I57" s="422"/>
      <c r="J57" s="422"/>
      <c r="K57" s="422"/>
      <c r="L57" s="422"/>
      <c r="M57" s="422"/>
      <c r="N57" s="422"/>
      <c r="O57" s="422"/>
      <c r="P57" s="423"/>
      <c r="Q57" s="6"/>
    </row>
    <row r="58" spans="2:17" ht="36.75" customHeight="1">
      <c r="B58" s="11"/>
      <c r="C58" s="421"/>
      <c r="D58" s="422"/>
      <c r="E58" s="422"/>
      <c r="F58" s="422"/>
      <c r="G58" s="422"/>
      <c r="H58" s="422"/>
      <c r="I58" s="422"/>
      <c r="J58" s="422"/>
      <c r="K58" s="422"/>
      <c r="L58" s="422"/>
      <c r="M58" s="422"/>
      <c r="N58" s="422"/>
      <c r="O58" s="422"/>
      <c r="P58" s="423"/>
      <c r="Q58" s="6"/>
    </row>
    <row r="59" spans="2:17" ht="36.75" customHeight="1">
      <c r="B59" s="11"/>
      <c r="C59" s="424"/>
      <c r="D59" s="425"/>
      <c r="E59" s="425"/>
      <c r="F59" s="425"/>
      <c r="G59" s="425"/>
      <c r="H59" s="425"/>
      <c r="I59" s="425"/>
      <c r="J59" s="425"/>
      <c r="K59" s="425"/>
      <c r="L59" s="425"/>
      <c r="M59" s="425"/>
      <c r="N59" s="425"/>
      <c r="O59" s="425"/>
      <c r="P59" s="426"/>
      <c r="Q59" s="6"/>
    </row>
    <row r="60" spans="2:17" ht="39.75" customHeight="1">
      <c r="B60" s="493"/>
      <c r="C60" s="494"/>
      <c r="D60" s="494"/>
      <c r="E60" s="494"/>
      <c r="F60" s="494"/>
      <c r="G60" s="494"/>
      <c r="H60" s="494"/>
      <c r="I60" s="494"/>
      <c r="J60" s="494"/>
      <c r="K60" s="494"/>
      <c r="L60" s="494"/>
      <c r="M60" s="494"/>
      <c r="N60" s="494"/>
      <c r="O60" s="494"/>
      <c r="P60" s="494"/>
      <c r="Q60" s="367"/>
    </row>
    <row r="61" spans="2:17" ht="42" customHeight="1">
      <c r="B61" s="441" t="s">
        <v>6</v>
      </c>
      <c r="C61" s="446"/>
      <c r="D61" s="446"/>
      <c r="E61" s="446"/>
      <c r="F61" s="446"/>
      <c r="G61" s="446"/>
      <c r="H61" s="446"/>
      <c r="I61" s="446"/>
      <c r="J61" s="446"/>
      <c r="K61" s="446"/>
      <c r="L61" s="446"/>
      <c r="M61" s="446"/>
      <c r="N61" s="446"/>
      <c r="O61" s="446"/>
      <c r="P61" s="446"/>
      <c r="Q61" s="447"/>
    </row>
    <row r="62" spans="2:31" ht="66" customHeight="1">
      <c r="B62" s="11"/>
      <c r="C62" s="418" t="s">
        <v>333</v>
      </c>
      <c r="D62" s="419"/>
      <c r="E62" s="419"/>
      <c r="F62" s="419"/>
      <c r="G62" s="419"/>
      <c r="H62" s="419"/>
      <c r="I62" s="419"/>
      <c r="J62" s="419"/>
      <c r="K62" s="419"/>
      <c r="L62" s="419"/>
      <c r="M62" s="419"/>
      <c r="N62" s="419"/>
      <c r="O62" s="419"/>
      <c r="P62" s="420"/>
      <c r="Q62" s="6"/>
      <c r="R62" s="167"/>
      <c r="S62" s="168"/>
      <c r="T62" s="168"/>
      <c r="U62" s="168"/>
      <c r="V62" s="168"/>
      <c r="W62" s="168"/>
      <c r="X62" s="168"/>
      <c r="Y62" s="168"/>
      <c r="Z62" s="168"/>
      <c r="AA62" s="168"/>
      <c r="AB62" s="168"/>
      <c r="AC62" s="168"/>
      <c r="AD62" s="168"/>
      <c r="AE62" s="168"/>
    </row>
    <row r="63" spans="2:31" ht="66" customHeight="1">
      <c r="B63" s="11"/>
      <c r="C63" s="421"/>
      <c r="D63" s="422"/>
      <c r="E63" s="422"/>
      <c r="F63" s="422"/>
      <c r="G63" s="422"/>
      <c r="H63" s="422"/>
      <c r="I63" s="422"/>
      <c r="J63" s="422"/>
      <c r="K63" s="422"/>
      <c r="L63" s="422"/>
      <c r="M63" s="422"/>
      <c r="N63" s="422"/>
      <c r="O63" s="422"/>
      <c r="P63" s="423"/>
      <c r="Q63" s="6"/>
      <c r="R63" s="170"/>
      <c r="S63" s="168"/>
      <c r="T63" s="168"/>
      <c r="U63" s="168"/>
      <c r="V63" s="168"/>
      <c r="W63" s="168"/>
      <c r="X63" s="168"/>
      <c r="Y63" s="168"/>
      <c r="Z63" s="168"/>
      <c r="AA63" s="168"/>
      <c r="AB63" s="168"/>
      <c r="AC63" s="168"/>
      <c r="AD63" s="168"/>
      <c r="AE63" s="168"/>
    </row>
    <row r="64" spans="2:31" ht="66" customHeight="1">
      <c r="B64" s="11"/>
      <c r="C64" s="421"/>
      <c r="D64" s="422"/>
      <c r="E64" s="422"/>
      <c r="F64" s="422"/>
      <c r="G64" s="422"/>
      <c r="H64" s="422"/>
      <c r="I64" s="422"/>
      <c r="J64" s="422"/>
      <c r="K64" s="422"/>
      <c r="L64" s="422"/>
      <c r="M64" s="422"/>
      <c r="N64" s="422"/>
      <c r="O64" s="422"/>
      <c r="P64" s="423"/>
      <c r="Q64" s="6"/>
      <c r="R64" s="169"/>
      <c r="S64" s="168"/>
      <c r="T64" s="168"/>
      <c r="U64" s="168"/>
      <c r="V64" s="168"/>
      <c r="W64" s="168"/>
      <c r="X64" s="168"/>
      <c r="Y64" s="168"/>
      <c r="Z64" s="168"/>
      <c r="AA64" s="168"/>
      <c r="AB64" s="168"/>
      <c r="AC64" s="168"/>
      <c r="AD64" s="168"/>
      <c r="AE64" s="168"/>
    </row>
    <row r="65" spans="2:31" ht="66" customHeight="1">
      <c r="B65" s="11"/>
      <c r="C65" s="421"/>
      <c r="D65" s="422"/>
      <c r="E65" s="422"/>
      <c r="F65" s="422"/>
      <c r="G65" s="422"/>
      <c r="H65" s="422"/>
      <c r="I65" s="422"/>
      <c r="J65" s="422"/>
      <c r="K65" s="422"/>
      <c r="L65" s="422"/>
      <c r="M65" s="422"/>
      <c r="N65" s="422"/>
      <c r="O65" s="422"/>
      <c r="P65" s="423"/>
      <c r="Q65" s="6"/>
      <c r="R65" s="169"/>
      <c r="S65" s="168"/>
      <c r="T65" s="168"/>
      <c r="U65" s="168"/>
      <c r="V65" s="168"/>
      <c r="W65" s="168"/>
      <c r="X65" s="168"/>
      <c r="Y65" s="168"/>
      <c r="Z65" s="168"/>
      <c r="AA65" s="168"/>
      <c r="AB65" s="168"/>
      <c r="AC65" s="168"/>
      <c r="AD65" s="168"/>
      <c r="AE65" s="168"/>
    </row>
    <row r="66" spans="2:31" ht="66" customHeight="1">
      <c r="B66" s="11"/>
      <c r="C66" s="421"/>
      <c r="D66" s="422"/>
      <c r="E66" s="422"/>
      <c r="F66" s="422"/>
      <c r="G66" s="422"/>
      <c r="H66" s="422"/>
      <c r="I66" s="422"/>
      <c r="J66" s="422"/>
      <c r="K66" s="422"/>
      <c r="L66" s="422"/>
      <c r="M66" s="422"/>
      <c r="N66" s="422"/>
      <c r="O66" s="422"/>
      <c r="P66" s="423"/>
      <c r="Q66" s="6"/>
      <c r="R66" s="169"/>
      <c r="S66" s="168"/>
      <c r="T66" s="168"/>
      <c r="U66" s="168"/>
      <c r="V66" s="168"/>
      <c r="W66" s="168"/>
      <c r="X66" s="168"/>
      <c r="Y66" s="168"/>
      <c r="Z66" s="168"/>
      <c r="AA66" s="168"/>
      <c r="AB66" s="168"/>
      <c r="AC66" s="168"/>
      <c r="AD66" s="168"/>
      <c r="AE66" s="168"/>
    </row>
    <row r="67" spans="2:31" ht="66" customHeight="1">
      <c r="B67" s="11"/>
      <c r="C67" s="421"/>
      <c r="D67" s="422"/>
      <c r="E67" s="422"/>
      <c r="F67" s="422"/>
      <c r="G67" s="422"/>
      <c r="H67" s="422"/>
      <c r="I67" s="422"/>
      <c r="J67" s="422"/>
      <c r="K67" s="422"/>
      <c r="L67" s="422"/>
      <c r="M67" s="422"/>
      <c r="N67" s="422"/>
      <c r="O67" s="422"/>
      <c r="P67" s="423"/>
      <c r="Q67" s="6"/>
      <c r="R67" s="169"/>
      <c r="S67" s="168"/>
      <c r="T67" s="168"/>
      <c r="U67" s="168"/>
      <c r="V67" s="168"/>
      <c r="W67" s="168"/>
      <c r="X67" s="168"/>
      <c r="Y67" s="168"/>
      <c r="Z67" s="168"/>
      <c r="AA67" s="168"/>
      <c r="AB67" s="168"/>
      <c r="AC67" s="168"/>
      <c r="AD67" s="168"/>
      <c r="AE67" s="168"/>
    </row>
    <row r="68" spans="2:31" ht="66" customHeight="1">
      <c r="B68" s="11"/>
      <c r="C68" s="421"/>
      <c r="D68" s="422"/>
      <c r="E68" s="422"/>
      <c r="F68" s="422"/>
      <c r="G68" s="422"/>
      <c r="H68" s="422"/>
      <c r="I68" s="422"/>
      <c r="J68" s="422"/>
      <c r="K68" s="422"/>
      <c r="L68" s="422"/>
      <c r="M68" s="422"/>
      <c r="N68" s="422"/>
      <c r="O68" s="422"/>
      <c r="P68" s="423"/>
      <c r="Q68" s="6"/>
      <c r="R68" s="169"/>
      <c r="S68" s="168"/>
      <c r="T68" s="168"/>
      <c r="U68" s="168"/>
      <c r="V68" s="168"/>
      <c r="W68" s="168"/>
      <c r="X68" s="168"/>
      <c r="Y68" s="168"/>
      <c r="Z68" s="168"/>
      <c r="AA68" s="168"/>
      <c r="AB68" s="168"/>
      <c r="AC68" s="168"/>
      <c r="AD68" s="168"/>
      <c r="AE68" s="168"/>
    </row>
    <row r="69" spans="2:31" ht="66" customHeight="1">
      <c r="B69" s="11"/>
      <c r="C69" s="421"/>
      <c r="D69" s="422"/>
      <c r="E69" s="422"/>
      <c r="F69" s="422"/>
      <c r="G69" s="422"/>
      <c r="H69" s="422"/>
      <c r="I69" s="422"/>
      <c r="J69" s="422"/>
      <c r="K69" s="422"/>
      <c r="L69" s="422"/>
      <c r="M69" s="422"/>
      <c r="N69" s="422"/>
      <c r="O69" s="422"/>
      <c r="P69" s="423"/>
      <c r="Q69" s="6"/>
      <c r="R69" s="169"/>
      <c r="S69" s="168"/>
      <c r="T69" s="168"/>
      <c r="U69" s="168"/>
      <c r="V69" s="168"/>
      <c r="W69" s="168"/>
      <c r="X69" s="168"/>
      <c r="Y69" s="168"/>
      <c r="Z69" s="168"/>
      <c r="AA69" s="168"/>
      <c r="AB69" s="168"/>
      <c r="AC69" s="168"/>
      <c r="AD69" s="168"/>
      <c r="AE69" s="168"/>
    </row>
    <row r="70" spans="2:31" ht="66" customHeight="1">
      <c r="B70" s="11"/>
      <c r="C70" s="421"/>
      <c r="D70" s="422"/>
      <c r="E70" s="422"/>
      <c r="F70" s="422"/>
      <c r="G70" s="422"/>
      <c r="H70" s="422"/>
      <c r="I70" s="422"/>
      <c r="J70" s="422"/>
      <c r="K70" s="422"/>
      <c r="L70" s="422"/>
      <c r="M70" s="422"/>
      <c r="N70" s="422"/>
      <c r="O70" s="422"/>
      <c r="P70" s="423"/>
      <c r="Q70" s="6"/>
      <c r="R70" s="169"/>
      <c r="S70" s="168"/>
      <c r="T70" s="168"/>
      <c r="U70" s="168"/>
      <c r="V70" s="168"/>
      <c r="W70" s="168"/>
      <c r="X70" s="168"/>
      <c r="Y70" s="168"/>
      <c r="Z70" s="168"/>
      <c r="AA70" s="168"/>
      <c r="AB70" s="168"/>
      <c r="AC70" s="168"/>
      <c r="AD70" s="168"/>
      <c r="AE70" s="168"/>
    </row>
    <row r="71" spans="2:31" ht="66" customHeight="1">
      <c r="B71" s="11"/>
      <c r="C71" s="424"/>
      <c r="D71" s="425"/>
      <c r="E71" s="425"/>
      <c r="F71" s="425"/>
      <c r="G71" s="425"/>
      <c r="H71" s="425"/>
      <c r="I71" s="425"/>
      <c r="J71" s="425"/>
      <c r="K71" s="425"/>
      <c r="L71" s="425"/>
      <c r="M71" s="425"/>
      <c r="N71" s="425"/>
      <c r="O71" s="425"/>
      <c r="P71" s="426"/>
      <c r="Q71" s="6"/>
      <c r="R71" s="169"/>
      <c r="S71" s="168"/>
      <c r="T71" s="168"/>
      <c r="U71" s="168"/>
      <c r="V71" s="168"/>
      <c r="W71" s="168"/>
      <c r="X71" s="168"/>
      <c r="Y71" s="168"/>
      <c r="Z71" s="168"/>
      <c r="AA71" s="168"/>
      <c r="AB71" s="168"/>
      <c r="AC71" s="168"/>
      <c r="AD71" s="168"/>
      <c r="AE71" s="168"/>
    </row>
    <row r="72" spans="2:17" ht="39.75" customHeight="1">
      <c r="B72" s="493"/>
      <c r="C72" s="494"/>
      <c r="D72" s="494"/>
      <c r="E72" s="494"/>
      <c r="F72" s="494"/>
      <c r="G72" s="494"/>
      <c r="H72" s="494"/>
      <c r="I72" s="494"/>
      <c r="J72" s="494"/>
      <c r="K72" s="494"/>
      <c r="L72" s="494"/>
      <c r="M72" s="494"/>
      <c r="N72" s="494"/>
      <c r="O72" s="494"/>
      <c r="P72" s="494"/>
      <c r="Q72" s="367"/>
    </row>
    <row r="73" spans="2:17" ht="26.25" customHeight="1">
      <c r="B73" s="368" t="s">
        <v>131</v>
      </c>
      <c r="C73" s="498"/>
      <c r="D73" s="498"/>
      <c r="E73" s="498"/>
      <c r="F73" s="498"/>
      <c r="G73" s="498"/>
      <c r="H73" s="498"/>
      <c r="I73" s="498"/>
      <c r="J73" s="498"/>
      <c r="K73" s="498"/>
      <c r="L73" s="498"/>
      <c r="M73" s="498"/>
      <c r="N73" s="498"/>
      <c r="O73" s="498"/>
      <c r="P73" s="498"/>
      <c r="Q73" s="499"/>
    </row>
    <row r="74" spans="2:17" ht="14.25" customHeight="1">
      <c r="B74" s="302" t="s">
        <v>227</v>
      </c>
      <c r="C74" s="404"/>
      <c r="D74" s="404"/>
      <c r="E74" s="404"/>
      <c r="F74" s="404"/>
      <c r="G74" s="404"/>
      <c r="H74" s="404"/>
      <c r="I74" s="404"/>
      <c r="J74" s="404"/>
      <c r="K74" s="404"/>
      <c r="L74" s="404"/>
      <c r="M74" s="404"/>
      <c r="N74" s="404"/>
      <c r="O74" s="404"/>
      <c r="P74" s="404"/>
      <c r="Q74" s="405"/>
    </row>
    <row r="75" spans="2:17" ht="75" customHeight="1">
      <c r="B75" s="17"/>
      <c r="C75" s="332" t="s">
        <v>338</v>
      </c>
      <c r="D75" s="333"/>
      <c r="E75" s="333"/>
      <c r="F75" s="333"/>
      <c r="G75" s="333"/>
      <c r="H75" s="333"/>
      <c r="I75" s="333"/>
      <c r="J75" s="333"/>
      <c r="K75" s="333"/>
      <c r="L75" s="333"/>
      <c r="M75" s="333"/>
      <c r="N75" s="333"/>
      <c r="O75" s="333"/>
      <c r="P75" s="334"/>
      <c r="Q75" s="17"/>
    </row>
    <row r="76" spans="2:17" ht="75" customHeight="1">
      <c r="B76" s="11"/>
      <c r="C76" s="335"/>
      <c r="D76" s="406"/>
      <c r="E76" s="406"/>
      <c r="F76" s="406"/>
      <c r="G76" s="406"/>
      <c r="H76" s="406"/>
      <c r="I76" s="406"/>
      <c r="J76" s="406"/>
      <c r="K76" s="406"/>
      <c r="L76" s="406"/>
      <c r="M76" s="406"/>
      <c r="N76" s="406"/>
      <c r="O76" s="406"/>
      <c r="P76" s="337"/>
      <c r="Q76" s="6"/>
    </row>
    <row r="77" spans="2:17" ht="75" customHeight="1">
      <c r="B77" s="11"/>
      <c r="C77" s="335"/>
      <c r="D77" s="406"/>
      <c r="E77" s="406"/>
      <c r="F77" s="406"/>
      <c r="G77" s="406"/>
      <c r="H77" s="406"/>
      <c r="I77" s="406"/>
      <c r="J77" s="406"/>
      <c r="K77" s="406"/>
      <c r="L77" s="406"/>
      <c r="M77" s="406"/>
      <c r="N77" s="406"/>
      <c r="O77" s="406"/>
      <c r="P77" s="337"/>
      <c r="Q77" s="6"/>
    </row>
    <row r="78" spans="2:17" ht="75" customHeight="1">
      <c r="B78" s="11"/>
      <c r="C78" s="335"/>
      <c r="D78" s="406"/>
      <c r="E78" s="406"/>
      <c r="F78" s="406"/>
      <c r="G78" s="406"/>
      <c r="H78" s="406"/>
      <c r="I78" s="406"/>
      <c r="J78" s="406"/>
      <c r="K78" s="406"/>
      <c r="L78" s="406"/>
      <c r="M78" s="406"/>
      <c r="N78" s="406"/>
      <c r="O78" s="406"/>
      <c r="P78" s="337"/>
      <c r="Q78" s="6"/>
    </row>
    <row r="79" spans="2:17" ht="75" customHeight="1">
      <c r="B79" s="11"/>
      <c r="C79" s="335"/>
      <c r="D79" s="406"/>
      <c r="E79" s="406"/>
      <c r="F79" s="406"/>
      <c r="G79" s="406"/>
      <c r="H79" s="406"/>
      <c r="I79" s="406"/>
      <c r="J79" s="406"/>
      <c r="K79" s="406"/>
      <c r="L79" s="406"/>
      <c r="M79" s="406"/>
      <c r="N79" s="406"/>
      <c r="O79" s="406"/>
      <c r="P79" s="337"/>
      <c r="Q79" s="6"/>
    </row>
    <row r="80" spans="2:17" ht="75" customHeight="1">
      <c r="B80" s="11"/>
      <c r="C80" s="335"/>
      <c r="D80" s="406"/>
      <c r="E80" s="406"/>
      <c r="F80" s="406"/>
      <c r="G80" s="406"/>
      <c r="H80" s="406"/>
      <c r="I80" s="406"/>
      <c r="J80" s="406"/>
      <c r="K80" s="406"/>
      <c r="L80" s="406"/>
      <c r="M80" s="406"/>
      <c r="N80" s="406"/>
      <c r="O80" s="406"/>
      <c r="P80" s="337"/>
      <c r="Q80" s="6"/>
    </row>
    <row r="81" spans="2:17" ht="75" customHeight="1">
      <c r="B81" s="11"/>
      <c r="C81" s="335"/>
      <c r="D81" s="406"/>
      <c r="E81" s="406"/>
      <c r="F81" s="406"/>
      <c r="G81" s="406"/>
      <c r="H81" s="406"/>
      <c r="I81" s="406"/>
      <c r="J81" s="406"/>
      <c r="K81" s="406"/>
      <c r="L81" s="406"/>
      <c r="M81" s="406"/>
      <c r="N81" s="406"/>
      <c r="O81" s="406"/>
      <c r="P81" s="337"/>
      <c r="Q81" s="6"/>
    </row>
    <row r="82" spans="2:17" ht="75" customHeight="1">
      <c r="B82" s="11"/>
      <c r="C82" s="338"/>
      <c r="D82" s="339"/>
      <c r="E82" s="339"/>
      <c r="F82" s="339"/>
      <c r="G82" s="339"/>
      <c r="H82" s="339"/>
      <c r="I82" s="339"/>
      <c r="J82" s="339"/>
      <c r="K82" s="339"/>
      <c r="L82" s="339"/>
      <c r="M82" s="339"/>
      <c r="N82" s="339"/>
      <c r="O82" s="339"/>
      <c r="P82" s="340"/>
      <c r="Q82" s="6"/>
    </row>
    <row r="83" spans="2:17" ht="3" customHeight="1">
      <c r="B83" s="462"/>
      <c r="C83" s="463"/>
      <c r="D83" s="463"/>
      <c r="E83" s="463"/>
      <c r="F83" s="463"/>
      <c r="G83" s="463"/>
      <c r="H83" s="463"/>
      <c r="I83" s="463"/>
      <c r="J83" s="463"/>
      <c r="K83" s="463"/>
      <c r="L83" s="463"/>
      <c r="M83" s="463"/>
      <c r="N83" s="463"/>
      <c r="O83" s="463"/>
      <c r="P83" s="463"/>
      <c r="Q83" s="464"/>
    </row>
    <row r="84" spans="2:17" ht="28.5" customHeight="1">
      <c r="B84" s="441" t="s">
        <v>7</v>
      </c>
      <c r="C84" s="446"/>
      <c r="D84" s="446"/>
      <c r="E84" s="446"/>
      <c r="F84" s="446"/>
      <c r="G84" s="446"/>
      <c r="H84" s="446"/>
      <c r="I84" s="446"/>
      <c r="J84" s="446"/>
      <c r="K84" s="446"/>
      <c r="L84" s="446"/>
      <c r="M84" s="446"/>
      <c r="N84" s="446"/>
      <c r="O84" s="446"/>
      <c r="P84" s="446"/>
      <c r="Q84" s="447"/>
    </row>
    <row r="85" spans="2:17" ht="39" customHeight="1">
      <c r="B85" s="11"/>
      <c r="C85" s="332" t="s">
        <v>331</v>
      </c>
      <c r="D85" s="333"/>
      <c r="E85" s="333"/>
      <c r="F85" s="333"/>
      <c r="G85" s="333"/>
      <c r="H85" s="333"/>
      <c r="I85" s="333"/>
      <c r="J85" s="333"/>
      <c r="K85" s="333"/>
      <c r="L85" s="333"/>
      <c r="M85" s="333"/>
      <c r="N85" s="333"/>
      <c r="O85" s="333"/>
      <c r="P85" s="334"/>
      <c r="Q85" s="6"/>
    </row>
    <row r="86" spans="2:17" ht="39" customHeight="1">
      <c r="B86" s="11"/>
      <c r="C86" s="335"/>
      <c r="D86" s="406"/>
      <c r="E86" s="406"/>
      <c r="F86" s="406"/>
      <c r="G86" s="406"/>
      <c r="H86" s="406"/>
      <c r="I86" s="406"/>
      <c r="J86" s="406"/>
      <c r="K86" s="406"/>
      <c r="L86" s="406"/>
      <c r="M86" s="406"/>
      <c r="N86" s="406"/>
      <c r="O86" s="406"/>
      <c r="P86" s="337"/>
      <c r="Q86" s="6"/>
    </row>
    <row r="87" spans="2:17" ht="39" customHeight="1">
      <c r="B87" s="11"/>
      <c r="C87" s="335"/>
      <c r="D87" s="406"/>
      <c r="E87" s="406"/>
      <c r="F87" s="406"/>
      <c r="G87" s="406"/>
      <c r="H87" s="406"/>
      <c r="I87" s="406"/>
      <c r="J87" s="406"/>
      <c r="K87" s="406"/>
      <c r="L87" s="406"/>
      <c r="M87" s="406"/>
      <c r="N87" s="406"/>
      <c r="O87" s="406"/>
      <c r="P87" s="337"/>
      <c r="Q87" s="6"/>
    </row>
    <row r="88" spans="2:17" ht="39" customHeight="1">
      <c r="B88" s="11"/>
      <c r="C88" s="335"/>
      <c r="D88" s="406"/>
      <c r="E88" s="406"/>
      <c r="F88" s="406"/>
      <c r="G88" s="406"/>
      <c r="H88" s="406"/>
      <c r="I88" s="406"/>
      <c r="J88" s="406"/>
      <c r="K88" s="406"/>
      <c r="L88" s="406"/>
      <c r="M88" s="406"/>
      <c r="N88" s="406"/>
      <c r="O88" s="406"/>
      <c r="P88" s="337"/>
      <c r="Q88" s="6"/>
    </row>
    <row r="89" spans="2:17" ht="39" customHeight="1">
      <c r="B89" s="11"/>
      <c r="C89" s="335"/>
      <c r="D89" s="406"/>
      <c r="E89" s="406"/>
      <c r="F89" s="406"/>
      <c r="G89" s="406"/>
      <c r="H89" s="406"/>
      <c r="I89" s="406"/>
      <c r="J89" s="406"/>
      <c r="K89" s="406"/>
      <c r="L89" s="406"/>
      <c r="M89" s="406"/>
      <c r="N89" s="406"/>
      <c r="O89" s="406"/>
      <c r="P89" s="337"/>
      <c r="Q89" s="6"/>
    </row>
    <row r="90" spans="2:17" ht="39" customHeight="1">
      <c r="B90" s="11"/>
      <c r="C90" s="338"/>
      <c r="D90" s="339"/>
      <c r="E90" s="339"/>
      <c r="F90" s="339"/>
      <c r="G90" s="339"/>
      <c r="H90" s="339"/>
      <c r="I90" s="339"/>
      <c r="J90" s="339"/>
      <c r="K90" s="339"/>
      <c r="L90" s="339"/>
      <c r="M90" s="339"/>
      <c r="N90" s="339"/>
      <c r="O90" s="339"/>
      <c r="P90" s="340"/>
      <c r="Q90" s="6"/>
    </row>
    <row r="91" spans="2:17" ht="5.25" customHeight="1">
      <c r="B91" s="493"/>
      <c r="C91" s="494"/>
      <c r="D91" s="494"/>
      <c r="E91" s="494"/>
      <c r="F91" s="494"/>
      <c r="G91" s="494"/>
      <c r="H91" s="494"/>
      <c r="I91" s="494"/>
      <c r="J91" s="494"/>
      <c r="K91" s="494"/>
      <c r="L91" s="494"/>
      <c r="M91" s="494"/>
      <c r="N91" s="494"/>
      <c r="O91" s="494"/>
      <c r="P91" s="494"/>
      <c r="Q91" s="367"/>
    </row>
    <row r="92" spans="2:17" ht="14.25" customHeight="1">
      <c r="B92" s="302" t="s">
        <v>132</v>
      </c>
      <c r="C92" s="469"/>
      <c r="D92" s="469"/>
      <c r="E92" s="469"/>
      <c r="F92" s="469"/>
      <c r="G92" s="469"/>
      <c r="H92" s="469"/>
      <c r="I92" s="469"/>
      <c r="J92" s="469"/>
      <c r="K92" s="469"/>
      <c r="L92" s="469"/>
      <c r="M92" s="469"/>
      <c r="N92" s="469"/>
      <c r="O92" s="469"/>
      <c r="P92" s="469"/>
      <c r="Q92" s="405"/>
    </row>
    <row r="93" spans="2:17" ht="32.25" customHeight="1">
      <c r="B93" s="264"/>
      <c r="C93" s="268"/>
      <c r="D93" s="269"/>
      <c r="E93" s="269"/>
      <c r="F93" s="269" t="s">
        <v>133</v>
      </c>
      <c r="G93" s="269"/>
      <c r="H93" s="270"/>
      <c r="I93" s="268" t="s">
        <v>203</v>
      </c>
      <c r="J93" s="270"/>
      <c r="K93" s="201" t="s">
        <v>134</v>
      </c>
      <c r="L93" s="202" t="s">
        <v>135</v>
      </c>
      <c r="M93" s="503" t="s">
        <v>136</v>
      </c>
      <c r="N93" s="504"/>
      <c r="O93" s="504"/>
      <c r="P93" s="505"/>
      <c r="Q93" s="264"/>
    </row>
    <row r="94" spans="2:17" ht="63.75" customHeight="1">
      <c r="B94" s="265"/>
      <c r="C94" s="452" t="s">
        <v>137</v>
      </c>
      <c r="D94" s="453"/>
      <c r="E94" s="454"/>
      <c r="F94" s="427" t="s">
        <v>288</v>
      </c>
      <c r="G94" s="427"/>
      <c r="H94" s="428"/>
      <c r="I94" s="433" t="s">
        <v>271</v>
      </c>
      <c r="J94" s="434"/>
      <c r="K94" s="204">
        <v>0</v>
      </c>
      <c r="L94" s="203">
        <v>1</v>
      </c>
      <c r="M94" s="475" t="s">
        <v>311</v>
      </c>
      <c r="N94" s="476"/>
      <c r="O94" s="476"/>
      <c r="P94" s="477"/>
      <c r="Q94" s="265"/>
    </row>
    <row r="95" spans="2:17" ht="12.75" customHeight="1">
      <c r="B95" s="265"/>
      <c r="C95" s="455"/>
      <c r="D95" s="456"/>
      <c r="E95" s="457"/>
      <c r="F95" s="429"/>
      <c r="G95" s="429"/>
      <c r="H95" s="430"/>
      <c r="I95" s="433"/>
      <c r="J95" s="434"/>
      <c r="K95" s="204"/>
      <c r="L95" s="203"/>
      <c r="M95" s="475"/>
      <c r="N95" s="476"/>
      <c r="O95" s="476"/>
      <c r="P95" s="477"/>
      <c r="Q95" s="265"/>
    </row>
    <row r="96" spans="2:17" ht="12.75">
      <c r="B96" s="265"/>
      <c r="C96" s="458"/>
      <c r="D96" s="459"/>
      <c r="E96" s="460"/>
      <c r="F96" s="431"/>
      <c r="G96" s="431"/>
      <c r="H96" s="432"/>
      <c r="I96" s="433"/>
      <c r="J96" s="434"/>
      <c r="K96" s="204"/>
      <c r="L96" s="203"/>
      <c r="M96" s="475"/>
      <c r="N96" s="476"/>
      <c r="O96" s="476"/>
      <c r="P96" s="477"/>
      <c r="Q96" s="265"/>
    </row>
    <row r="97" spans="2:17" ht="25.5" customHeight="1">
      <c r="B97" s="265"/>
      <c r="C97" s="452" t="s">
        <v>138</v>
      </c>
      <c r="D97" s="453"/>
      <c r="E97" s="454"/>
      <c r="F97" s="427" t="s">
        <v>268</v>
      </c>
      <c r="G97" s="427"/>
      <c r="H97" s="428"/>
      <c r="I97" s="433" t="s">
        <v>270</v>
      </c>
      <c r="J97" s="434"/>
      <c r="K97" s="204">
        <v>23</v>
      </c>
      <c r="L97" s="203">
        <v>32</v>
      </c>
      <c r="M97" s="475" t="s">
        <v>312</v>
      </c>
      <c r="N97" s="476"/>
      <c r="O97" s="476"/>
      <c r="P97" s="477"/>
      <c r="Q97" s="265"/>
    </row>
    <row r="98" spans="2:17" ht="12.75">
      <c r="B98" s="265"/>
      <c r="C98" s="455"/>
      <c r="D98" s="456"/>
      <c r="E98" s="457"/>
      <c r="F98" s="429"/>
      <c r="G98" s="429"/>
      <c r="H98" s="430"/>
      <c r="I98" s="433"/>
      <c r="J98" s="434"/>
      <c r="K98" s="204"/>
      <c r="L98" s="203"/>
      <c r="M98" s="475"/>
      <c r="N98" s="476"/>
      <c r="O98" s="476"/>
      <c r="P98" s="477"/>
      <c r="Q98" s="265"/>
    </row>
    <row r="99" spans="2:17" ht="12.75">
      <c r="B99" s="265"/>
      <c r="C99" s="455"/>
      <c r="D99" s="456"/>
      <c r="E99" s="457"/>
      <c r="F99" s="431"/>
      <c r="G99" s="431"/>
      <c r="H99" s="432"/>
      <c r="I99" s="433"/>
      <c r="J99" s="434"/>
      <c r="K99" s="204"/>
      <c r="L99" s="203"/>
      <c r="M99" s="475"/>
      <c r="N99" s="476"/>
      <c r="O99" s="476"/>
      <c r="P99" s="477"/>
      <c r="Q99" s="265"/>
    </row>
    <row r="100" spans="2:17" ht="12.75">
      <c r="B100" s="265"/>
      <c r="C100" s="455"/>
      <c r="D100" s="456"/>
      <c r="E100" s="457"/>
      <c r="F100" s="427"/>
      <c r="G100" s="427"/>
      <c r="H100" s="428"/>
      <c r="I100" s="433"/>
      <c r="J100" s="434"/>
      <c r="K100" s="204"/>
      <c r="L100" s="203"/>
      <c r="M100" s="475"/>
      <c r="N100" s="476"/>
      <c r="O100" s="476"/>
      <c r="P100" s="477"/>
      <c r="Q100" s="265"/>
    </row>
    <row r="101" spans="2:17" ht="12.75" customHeight="1">
      <c r="B101" s="265"/>
      <c r="C101" s="455"/>
      <c r="D101" s="456"/>
      <c r="E101" s="457"/>
      <c r="F101" s="429"/>
      <c r="G101" s="429"/>
      <c r="H101" s="430"/>
      <c r="I101" s="433"/>
      <c r="J101" s="434"/>
      <c r="K101" s="204"/>
      <c r="L101" s="203"/>
      <c r="M101" s="475"/>
      <c r="N101" s="476"/>
      <c r="O101" s="476"/>
      <c r="P101" s="477"/>
      <c r="Q101" s="265"/>
    </row>
    <row r="102" spans="2:17" ht="12.75" customHeight="1">
      <c r="B102" s="265"/>
      <c r="C102" s="455"/>
      <c r="D102" s="456"/>
      <c r="E102" s="457"/>
      <c r="F102" s="431"/>
      <c r="G102" s="431"/>
      <c r="H102" s="432"/>
      <c r="I102" s="433"/>
      <c r="J102" s="434"/>
      <c r="K102" s="204"/>
      <c r="L102" s="203"/>
      <c r="M102" s="475"/>
      <c r="N102" s="476"/>
      <c r="O102" s="476"/>
      <c r="P102" s="477"/>
      <c r="Q102" s="265"/>
    </row>
    <row r="103" spans="2:17" ht="12.75" customHeight="1">
      <c r="B103" s="265"/>
      <c r="C103" s="455"/>
      <c r="D103" s="456"/>
      <c r="E103" s="457"/>
      <c r="F103" s="427"/>
      <c r="G103" s="427"/>
      <c r="H103" s="428"/>
      <c r="I103" s="433"/>
      <c r="J103" s="434"/>
      <c r="K103" s="204"/>
      <c r="L103" s="203"/>
      <c r="M103" s="475"/>
      <c r="N103" s="476"/>
      <c r="O103" s="476"/>
      <c r="P103" s="477"/>
      <c r="Q103" s="265"/>
    </row>
    <row r="104" spans="2:17" ht="12.75" customHeight="1">
      <c r="B104" s="265"/>
      <c r="C104" s="455"/>
      <c r="D104" s="456"/>
      <c r="E104" s="457"/>
      <c r="F104" s="429"/>
      <c r="G104" s="429"/>
      <c r="H104" s="430"/>
      <c r="I104" s="433"/>
      <c r="J104" s="434"/>
      <c r="K104" s="204"/>
      <c r="L104" s="203"/>
      <c r="M104" s="475"/>
      <c r="N104" s="476"/>
      <c r="O104" s="476"/>
      <c r="P104" s="477"/>
      <c r="Q104" s="265"/>
    </row>
    <row r="105" spans="2:17" ht="12.75" customHeight="1">
      <c r="B105" s="265"/>
      <c r="C105" s="458"/>
      <c r="D105" s="459"/>
      <c r="E105" s="460"/>
      <c r="F105" s="431"/>
      <c r="G105" s="431"/>
      <c r="H105" s="432"/>
      <c r="I105" s="433"/>
      <c r="J105" s="434"/>
      <c r="K105" s="204"/>
      <c r="L105" s="203"/>
      <c r="M105" s="475"/>
      <c r="N105" s="476"/>
      <c r="O105" s="476"/>
      <c r="P105" s="477"/>
      <c r="Q105" s="265"/>
    </row>
    <row r="106" spans="2:17" ht="51" customHeight="1">
      <c r="B106" s="265"/>
      <c r="C106" s="452" t="s">
        <v>139</v>
      </c>
      <c r="D106" s="453"/>
      <c r="E106" s="454"/>
      <c r="F106" s="427" t="s">
        <v>289</v>
      </c>
      <c r="G106" s="427"/>
      <c r="H106" s="428"/>
      <c r="I106" s="433" t="s">
        <v>269</v>
      </c>
      <c r="J106" s="434"/>
      <c r="K106" s="204">
        <v>0</v>
      </c>
      <c r="L106" s="203">
        <v>1</v>
      </c>
      <c r="M106" s="475" t="s">
        <v>313</v>
      </c>
      <c r="N106" s="476"/>
      <c r="O106" s="476"/>
      <c r="P106" s="477"/>
      <c r="Q106" s="265"/>
    </row>
    <row r="107" spans="2:17" ht="12.75" customHeight="1">
      <c r="B107" s="265"/>
      <c r="C107" s="455"/>
      <c r="D107" s="456"/>
      <c r="E107" s="457"/>
      <c r="F107" s="429"/>
      <c r="G107" s="429"/>
      <c r="H107" s="430"/>
      <c r="I107" s="433"/>
      <c r="J107" s="434"/>
      <c r="K107" s="204"/>
      <c r="L107" s="203"/>
      <c r="M107" s="475"/>
      <c r="N107" s="476"/>
      <c r="O107" s="476"/>
      <c r="P107" s="477"/>
      <c r="Q107" s="265"/>
    </row>
    <row r="108" spans="2:17" ht="12.75">
      <c r="B108" s="265"/>
      <c r="C108" s="455"/>
      <c r="D108" s="456"/>
      <c r="E108" s="457"/>
      <c r="F108" s="431"/>
      <c r="G108" s="431"/>
      <c r="H108" s="432"/>
      <c r="I108" s="433"/>
      <c r="J108" s="434"/>
      <c r="K108" s="204"/>
      <c r="L108" s="203"/>
      <c r="M108" s="475"/>
      <c r="N108" s="476"/>
      <c r="O108" s="476"/>
      <c r="P108" s="477"/>
      <c r="Q108" s="265"/>
    </row>
    <row r="109" spans="2:17" ht="89.25" customHeight="1">
      <c r="B109" s="265"/>
      <c r="C109" s="455"/>
      <c r="D109" s="456"/>
      <c r="E109" s="457"/>
      <c r="F109" s="427" t="s">
        <v>290</v>
      </c>
      <c r="G109" s="427"/>
      <c r="H109" s="428"/>
      <c r="I109" s="433" t="s">
        <v>269</v>
      </c>
      <c r="J109" s="434"/>
      <c r="K109" s="204">
        <v>0</v>
      </c>
      <c r="L109" s="203">
        <v>1</v>
      </c>
      <c r="M109" s="475" t="s">
        <v>314</v>
      </c>
      <c r="N109" s="476"/>
      <c r="O109" s="476"/>
      <c r="P109" s="477"/>
      <c r="Q109" s="265"/>
    </row>
    <row r="110" spans="2:17" ht="12.75">
      <c r="B110" s="265"/>
      <c r="C110" s="455"/>
      <c r="D110" s="456"/>
      <c r="E110" s="457"/>
      <c r="F110" s="429"/>
      <c r="G110" s="429"/>
      <c r="H110" s="430"/>
      <c r="I110" s="433"/>
      <c r="J110" s="434"/>
      <c r="K110" s="204"/>
      <c r="L110" s="203"/>
      <c r="M110" s="475"/>
      <c r="N110" s="476"/>
      <c r="O110" s="476"/>
      <c r="P110" s="477"/>
      <c r="Q110" s="265"/>
    </row>
    <row r="111" spans="2:17" ht="12.75">
      <c r="B111" s="265"/>
      <c r="C111" s="455"/>
      <c r="D111" s="456"/>
      <c r="E111" s="457"/>
      <c r="F111" s="431"/>
      <c r="G111" s="431"/>
      <c r="H111" s="432"/>
      <c r="I111" s="433"/>
      <c r="J111" s="434"/>
      <c r="K111" s="204"/>
      <c r="L111" s="203"/>
      <c r="M111" s="475"/>
      <c r="N111" s="476"/>
      <c r="O111" s="476"/>
      <c r="P111" s="477"/>
      <c r="Q111" s="265"/>
    </row>
    <row r="112" spans="2:17" ht="18" customHeight="1">
      <c r="B112" s="265"/>
      <c r="C112" s="455"/>
      <c r="D112" s="456"/>
      <c r="E112" s="457"/>
      <c r="F112" s="481"/>
      <c r="G112" s="481"/>
      <c r="H112" s="482"/>
      <c r="I112" s="433"/>
      <c r="J112" s="434"/>
      <c r="K112" s="204"/>
      <c r="L112" s="203"/>
      <c r="M112" s="475"/>
      <c r="N112" s="476"/>
      <c r="O112" s="476"/>
      <c r="P112" s="477"/>
      <c r="Q112" s="265"/>
    </row>
    <row r="113" spans="2:17" ht="18" customHeight="1">
      <c r="B113" s="265"/>
      <c r="C113" s="455"/>
      <c r="D113" s="456"/>
      <c r="E113" s="457"/>
      <c r="F113" s="483"/>
      <c r="G113" s="483"/>
      <c r="H113" s="484"/>
      <c r="I113" s="433"/>
      <c r="J113" s="434"/>
      <c r="K113" s="204"/>
      <c r="L113" s="203"/>
      <c r="M113" s="475"/>
      <c r="N113" s="476"/>
      <c r="O113" s="476"/>
      <c r="P113" s="477"/>
      <c r="Q113" s="265"/>
    </row>
    <row r="114" spans="2:17" ht="18" customHeight="1">
      <c r="B114" s="280"/>
      <c r="C114" s="458"/>
      <c r="D114" s="459"/>
      <c r="E114" s="460"/>
      <c r="F114" s="485"/>
      <c r="G114" s="485"/>
      <c r="H114" s="486"/>
      <c r="I114" s="433"/>
      <c r="J114" s="434"/>
      <c r="K114" s="204"/>
      <c r="L114" s="203"/>
      <c r="M114" s="475"/>
      <c r="N114" s="476"/>
      <c r="O114" s="476"/>
      <c r="P114" s="477"/>
      <c r="Q114" s="280"/>
    </row>
    <row r="115" spans="2:17" ht="4.5" customHeight="1">
      <c r="B115" s="264"/>
      <c r="C115" s="265"/>
      <c r="D115" s="265"/>
      <c r="E115" s="265"/>
      <c r="F115" s="265"/>
      <c r="G115" s="265"/>
      <c r="H115" s="265"/>
      <c r="I115" s="265"/>
      <c r="J115" s="265"/>
      <c r="K115" s="265"/>
      <c r="L115" s="265"/>
      <c r="M115" s="265"/>
      <c r="N115" s="265"/>
      <c r="O115" s="265"/>
      <c r="P115" s="265"/>
      <c r="Q115" s="264"/>
    </row>
    <row r="116" spans="2:17" ht="12.75">
      <c r="B116" s="302" t="s">
        <v>8</v>
      </c>
      <c r="C116" s="404"/>
      <c r="D116" s="404"/>
      <c r="E116" s="404"/>
      <c r="F116" s="404"/>
      <c r="G116" s="404"/>
      <c r="H116" s="404"/>
      <c r="I116" s="404"/>
      <c r="J116" s="404"/>
      <c r="K116" s="404"/>
      <c r="L116" s="404"/>
      <c r="M116" s="404"/>
      <c r="N116" s="404"/>
      <c r="O116" s="404"/>
      <c r="P116" s="404"/>
      <c r="Q116" s="405"/>
    </row>
    <row r="117" spans="2:17" ht="208.5" customHeight="1">
      <c r="B117" s="17"/>
      <c r="C117" s="487" t="s">
        <v>315</v>
      </c>
      <c r="D117" s="488"/>
      <c r="E117" s="488"/>
      <c r="F117" s="488"/>
      <c r="G117" s="488"/>
      <c r="H117" s="488"/>
      <c r="I117" s="488"/>
      <c r="J117" s="488"/>
      <c r="K117" s="488"/>
      <c r="L117" s="488"/>
      <c r="M117" s="488"/>
      <c r="N117" s="488"/>
      <c r="O117" s="488"/>
      <c r="P117" s="489"/>
      <c r="Q117" s="17"/>
    </row>
    <row r="118" spans="2:17" ht="5.25" customHeight="1">
      <c r="B118" s="264"/>
      <c r="C118" s="265"/>
      <c r="D118" s="265"/>
      <c r="E118" s="265"/>
      <c r="F118" s="265"/>
      <c r="G118" s="265"/>
      <c r="H118" s="265"/>
      <c r="I118" s="265"/>
      <c r="J118" s="265"/>
      <c r="K118" s="265"/>
      <c r="L118" s="265"/>
      <c r="M118" s="265"/>
      <c r="N118" s="265"/>
      <c r="O118" s="265"/>
      <c r="P118" s="265"/>
      <c r="Q118" s="264"/>
    </row>
    <row r="119" spans="2:17" ht="39.75" customHeight="1">
      <c r="B119" s="478" t="s">
        <v>9</v>
      </c>
      <c r="C119" s="479"/>
      <c r="D119" s="479"/>
      <c r="E119" s="479"/>
      <c r="F119" s="479"/>
      <c r="G119" s="479"/>
      <c r="H119" s="479"/>
      <c r="I119" s="479"/>
      <c r="J119" s="479"/>
      <c r="K119" s="479"/>
      <c r="L119" s="479"/>
      <c r="M119" s="479"/>
      <c r="N119" s="479"/>
      <c r="O119" s="479"/>
      <c r="P119" s="479"/>
      <c r="Q119" s="480"/>
    </row>
    <row r="120" spans="2:17" ht="42.75" customHeight="1">
      <c r="B120" s="17"/>
      <c r="C120" s="332" t="s">
        <v>308</v>
      </c>
      <c r="D120" s="333"/>
      <c r="E120" s="333"/>
      <c r="F120" s="333"/>
      <c r="G120" s="333"/>
      <c r="H120" s="333"/>
      <c r="I120" s="333"/>
      <c r="J120" s="333"/>
      <c r="K120" s="333"/>
      <c r="L120" s="333"/>
      <c r="M120" s="333"/>
      <c r="N120" s="333"/>
      <c r="O120" s="333"/>
      <c r="P120" s="334"/>
      <c r="Q120" s="17"/>
    </row>
    <row r="121" spans="2:17" ht="42.75" customHeight="1">
      <c r="B121" s="17"/>
      <c r="C121" s="335"/>
      <c r="D121" s="406"/>
      <c r="E121" s="406"/>
      <c r="F121" s="406"/>
      <c r="G121" s="406"/>
      <c r="H121" s="406"/>
      <c r="I121" s="406"/>
      <c r="J121" s="406"/>
      <c r="K121" s="406"/>
      <c r="L121" s="406"/>
      <c r="M121" s="406"/>
      <c r="N121" s="406"/>
      <c r="O121" s="406"/>
      <c r="P121" s="337"/>
      <c r="Q121" s="17"/>
    </row>
    <row r="122" spans="2:17" ht="42.75" customHeight="1">
      <c r="B122" s="17"/>
      <c r="C122" s="335"/>
      <c r="D122" s="406"/>
      <c r="E122" s="406"/>
      <c r="F122" s="406"/>
      <c r="G122" s="406"/>
      <c r="H122" s="406"/>
      <c r="I122" s="406"/>
      <c r="J122" s="406"/>
      <c r="K122" s="406"/>
      <c r="L122" s="406"/>
      <c r="M122" s="406"/>
      <c r="N122" s="406"/>
      <c r="O122" s="406"/>
      <c r="P122" s="337"/>
      <c r="Q122" s="17"/>
    </row>
    <row r="123" spans="2:17" ht="42.75" customHeight="1">
      <c r="B123" s="17"/>
      <c r="C123" s="338"/>
      <c r="D123" s="339"/>
      <c r="E123" s="339"/>
      <c r="F123" s="339"/>
      <c r="G123" s="339"/>
      <c r="H123" s="339"/>
      <c r="I123" s="339"/>
      <c r="J123" s="339"/>
      <c r="K123" s="339"/>
      <c r="L123" s="339"/>
      <c r="M123" s="339"/>
      <c r="N123" s="339"/>
      <c r="O123" s="339"/>
      <c r="P123" s="340"/>
      <c r="Q123" s="17"/>
    </row>
    <row r="124" spans="2:17" ht="4.5" customHeight="1">
      <c r="B124" s="264"/>
      <c r="C124" s="265"/>
      <c r="D124" s="265"/>
      <c r="E124" s="265"/>
      <c r="F124" s="265"/>
      <c r="G124" s="265"/>
      <c r="H124" s="265"/>
      <c r="I124" s="265"/>
      <c r="J124" s="265"/>
      <c r="K124" s="265"/>
      <c r="L124" s="265"/>
      <c r="M124" s="265"/>
      <c r="N124" s="265"/>
      <c r="O124" s="265"/>
      <c r="P124" s="265"/>
      <c r="Q124" s="264"/>
    </row>
    <row r="125" spans="2:17" ht="26.25" customHeight="1">
      <c r="B125" s="126"/>
      <c r="C125" s="128"/>
      <c r="D125" s="128"/>
      <c r="E125" s="128"/>
      <c r="F125" s="128"/>
      <c r="G125" s="128"/>
      <c r="H125" s="128"/>
      <c r="I125" s="128"/>
      <c r="J125" s="128"/>
      <c r="K125" s="128"/>
      <c r="L125" s="128"/>
      <c r="M125" s="128"/>
      <c r="N125" s="128"/>
      <c r="O125" s="128"/>
      <c r="P125" s="128"/>
      <c r="Q125" s="127"/>
    </row>
    <row r="126" spans="2:17" ht="15.75" customHeight="1">
      <c r="B126" s="305" t="s">
        <v>10</v>
      </c>
      <c r="C126" s="262"/>
      <c r="D126" s="262"/>
      <c r="E126" s="262"/>
      <c r="F126" s="262"/>
      <c r="G126" s="262"/>
      <c r="H126" s="262"/>
      <c r="I126" s="262"/>
      <c r="J126" s="262"/>
      <c r="K126" s="262"/>
      <c r="L126" s="262"/>
      <c r="M126" s="262"/>
      <c r="N126" s="262"/>
      <c r="O126" s="262"/>
      <c r="P126" s="262"/>
      <c r="Q126" s="306"/>
    </row>
    <row r="127" spans="2:17" ht="39.75" customHeight="1">
      <c r="B127" s="281"/>
      <c r="C127" s="255" t="s">
        <v>56</v>
      </c>
      <c r="D127" s="256"/>
      <c r="E127" s="256"/>
      <c r="F127" s="256"/>
      <c r="G127" s="256"/>
      <c r="H127" s="257"/>
      <c r="I127" s="282" t="s">
        <v>13</v>
      </c>
      <c r="J127" s="284"/>
      <c r="K127" s="181">
        <v>2012</v>
      </c>
      <c r="L127" s="181">
        <v>2013</v>
      </c>
      <c r="M127" s="181">
        <v>2014</v>
      </c>
      <c r="N127" s="181">
        <v>2015</v>
      </c>
      <c r="O127" s="181">
        <v>2016</v>
      </c>
      <c r="P127" s="181">
        <v>2017</v>
      </c>
      <c r="Q127" s="264"/>
    </row>
    <row r="128" spans="2:17" ht="24.75" customHeight="1">
      <c r="B128" s="281"/>
      <c r="C128" s="255" t="s">
        <v>11</v>
      </c>
      <c r="D128" s="256"/>
      <c r="E128" s="256"/>
      <c r="F128" s="256"/>
      <c r="G128" s="256"/>
      <c r="H128" s="257"/>
      <c r="I128" s="307">
        <f aca="true" t="shared" si="0" ref="I128:I136">SUM(K128:P128)</f>
        <v>238254</v>
      </c>
      <c r="J128" s="308"/>
      <c r="K128" s="153">
        <f aca="true" t="shared" si="1" ref="K128:K135">I142</f>
        <v>0</v>
      </c>
      <c r="L128" s="153">
        <f aca="true" t="shared" si="2" ref="L128:L135">I154</f>
        <v>0</v>
      </c>
      <c r="M128" s="153">
        <f aca="true" t="shared" si="3" ref="M128:M135">I166</f>
        <v>100487</v>
      </c>
      <c r="N128" s="153">
        <f aca="true" t="shared" si="4" ref="N128:N135">I178</f>
        <v>116184</v>
      </c>
      <c r="O128" s="153">
        <f aca="true" t="shared" si="5" ref="O128:O135">I190</f>
        <v>21583</v>
      </c>
      <c r="P128" s="153">
        <f aca="true" t="shared" si="6" ref="P128:P135">I202</f>
        <v>0</v>
      </c>
      <c r="Q128" s="265"/>
    </row>
    <row r="129" spans="2:17" ht="26.25" customHeight="1">
      <c r="B129" s="281"/>
      <c r="C129" s="255" t="s">
        <v>12</v>
      </c>
      <c r="D129" s="256"/>
      <c r="E129" s="256"/>
      <c r="F129" s="256"/>
      <c r="G129" s="256"/>
      <c r="H129" s="257"/>
      <c r="I129" s="307">
        <f t="shared" si="0"/>
        <v>118700</v>
      </c>
      <c r="J129" s="308"/>
      <c r="K129" s="153">
        <f t="shared" si="1"/>
        <v>0</v>
      </c>
      <c r="L129" s="153">
        <f t="shared" si="2"/>
        <v>0</v>
      </c>
      <c r="M129" s="153">
        <f t="shared" si="3"/>
        <v>32650</v>
      </c>
      <c r="N129" s="153">
        <f t="shared" si="4"/>
        <v>48900</v>
      </c>
      <c r="O129" s="153">
        <f t="shared" si="5"/>
        <v>37150</v>
      </c>
      <c r="P129" s="183">
        <f t="shared" si="6"/>
        <v>0</v>
      </c>
      <c r="Q129" s="266"/>
    </row>
    <row r="130" spans="2:17" ht="30" customHeight="1">
      <c r="B130" s="281"/>
      <c r="C130" s="309" t="s">
        <v>335</v>
      </c>
      <c r="D130" s="310"/>
      <c r="E130" s="310"/>
      <c r="F130" s="310"/>
      <c r="G130" s="310"/>
      <c r="H130" s="311"/>
      <c r="I130" s="307">
        <f t="shared" si="0"/>
        <v>222400</v>
      </c>
      <c r="J130" s="308"/>
      <c r="K130" s="153">
        <f t="shared" si="1"/>
        <v>0</v>
      </c>
      <c r="L130" s="153">
        <f t="shared" si="2"/>
        <v>0</v>
      </c>
      <c r="M130" s="153">
        <f t="shared" si="3"/>
        <v>222400</v>
      </c>
      <c r="N130" s="153">
        <f t="shared" si="4"/>
        <v>0</v>
      </c>
      <c r="O130" s="190">
        <f t="shared" si="5"/>
        <v>0</v>
      </c>
      <c r="P130" s="153">
        <f t="shared" si="6"/>
        <v>0</v>
      </c>
      <c r="Q130" s="267"/>
    </row>
    <row r="131" spans="2:17" ht="26.25" customHeight="1">
      <c r="B131" s="281"/>
      <c r="C131" s="465" t="s">
        <v>61</v>
      </c>
      <c r="D131" s="466"/>
      <c r="E131" s="466"/>
      <c r="F131" s="466"/>
      <c r="G131" s="466"/>
      <c r="H131" s="467"/>
      <c r="I131" s="307">
        <f t="shared" si="0"/>
        <v>24300</v>
      </c>
      <c r="J131" s="308"/>
      <c r="K131" s="153">
        <f t="shared" si="1"/>
        <v>0</v>
      </c>
      <c r="L131" s="153">
        <f t="shared" si="2"/>
        <v>0</v>
      </c>
      <c r="M131" s="153">
        <f t="shared" si="3"/>
        <v>10800</v>
      </c>
      <c r="N131" s="153">
        <f t="shared" si="4"/>
        <v>10800</v>
      </c>
      <c r="O131" s="190">
        <f t="shared" si="5"/>
        <v>2700</v>
      </c>
      <c r="P131" s="183">
        <f t="shared" si="6"/>
        <v>0</v>
      </c>
      <c r="Q131" s="267"/>
    </row>
    <row r="132" spans="2:17" ht="42.75" customHeight="1">
      <c r="B132" s="281"/>
      <c r="C132" s="309" t="s">
        <v>334</v>
      </c>
      <c r="D132" s="310"/>
      <c r="E132" s="310"/>
      <c r="F132" s="310"/>
      <c r="G132" s="310"/>
      <c r="H132" s="311"/>
      <c r="I132" s="307">
        <f>SUM(K132:P132)</f>
        <v>68650</v>
      </c>
      <c r="J132" s="308"/>
      <c r="K132" s="153">
        <f t="shared" si="1"/>
        <v>0</v>
      </c>
      <c r="L132" s="153">
        <f t="shared" si="2"/>
        <v>0</v>
      </c>
      <c r="M132" s="153">
        <f t="shared" si="3"/>
        <v>68650</v>
      </c>
      <c r="N132" s="153">
        <f t="shared" si="4"/>
        <v>0</v>
      </c>
      <c r="O132" s="190">
        <f t="shared" si="5"/>
        <v>0</v>
      </c>
      <c r="P132" s="183">
        <f t="shared" si="6"/>
        <v>0</v>
      </c>
      <c r="Q132" s="267"/>
    </row>
    <row r="133" spans="2:17" ht="26.25" customHeight="1">
      <c r="B133" s="281"/>
      <c r="C133" s="309" t="s">
        <v>337</v>
      </c>
      <c r="D133" s="310"/>
      <c r="E133" s="310"/>
      <c r="F133" s="310"/>
      <c r="G133" s="310"/>
      <c r="H133" s="311"/>
      <c r="I133" s="307">
        <f>SUM(K133:P133)</f>
        <v>950790</v>
      </c>
      <c r="J133" s="308"/>
      <c r="K133" s="153">
        <f t="shared" si="1"/>
        <v>0</v>
      </c>
      <c r="L133" s="153">
        <f t="shared" si="2"/>
        <v>0</v>
      </c>
      <c r="M133" s="153">
        <f t="shared" si="3"/>
        <v>84870</v>
      </c>
      <c r="N133" s="153">
        <f t="shared" si="4"/>
        <v>708480</v>
      </c>
      <c r="O133" s="190">
        <f t="shared" si="5"/>
        <v>157440</v>
      </c>
      <c r="P133" s="183">
        <f t="shared" si="6"/>
        <v>0</v>
      </c>
      <c r="Q133" s="267"/>
    </row>
    <row r="134" spans="2:17" ht="17.25" customHeight="1">
      <c r="B134" s="281"/>
      <c r="C134" s="309" t="s">
        <v>336</v>
      </c>
      <c r="D134" s="310"/>
      <c r="E134" s="310"/>
      <c r="F134" s="310"/>
      <c r="G134" s="310"/>
      <c r="H134" s="311"/>
      <c r="I134" s="307">
        <f>SUM(K134:P134)</f>
        <v>284515</v>
      </c>
      <c r="J134" s="308"/>
      <c r="K134" s="153">
        <f t="shared" si="1"/>
        <v>0</v>
      </c>
      <c r="L134" s="153">
        <f t="shared" si="2"/>
        <v>0</v>
      </c>
      <c r="M134" s="153">
        <f t="shared" si="3"/>
        <v>7150</v>
      </c>
      <c r="N134" s="153">
        <f t="shared" si="4"/>
        <v>277365</v>
      </c>
      <c r="O134" s="190">
        <f t="shared" si="5"/>
        <v>0</v>
      </c>
      <c r="P134" s="153">
        <f t="shared" si="6"/>
        <v>0</v>
      </c>
      <c r="Q134" s="267"/>
    </row>
    <row r="135" spans="2:17" ht="27" customHeight="1">
      <c r="B135" s="281"/>
      <c r="C135" s="255" t="s">
        <v>141</v>
      </c>
      <c r="D135" s="256"/>
      <c r="E135" s="256"/>
      <c r="F135" s="256"/>
      <c r="G135" s="256"/>
      <c r="H135" s="257"/>
      <c r="I135" s="307">
        <f t="shared" si="0"/>
        <v>0</v>
      </c>
      <c r="J135" s="308"/>
      <c r="K135" s="182">
        <f t="shared" si="1"/>
        <v>0</v>
      </c>
      <c r="L135" s="182">
        <f t="shared" si="2"/>
        <v>0</v>
      </c>
      <c r="M135" s="182">
        <f t="shared" si="3"/>
        <v>0</v>
      </c>
      <c r="N135" s="182">
        <f t="shared" si="4"/>
        <v>0</v>
      </c>
      <c r="O135" s="190">
        <f t="shared" si="5"/>
        <v>0</v>
      </c>
      <c r="P135" s="212">
        <f t="shared" si="6"/>
        <v>0</v>
      </c>
      <c r="Q135" s="267"/>
    </row>
    <row r="136" spans="2:17" ht="27" customHeight="1">
      <c r="B136" s="19"/>
      <c r="C136" s="255" t="s">
        <v>0</v>
      </c>
      <c r="D136" s="256"/>
      <c r="E136" s="256"/>
      <c r="F136" s="256"/>
      <c r="G136" s="256"/>
      <c r="H136" s="257"/>
      <c r="I136" s="307">
        <f t="shared" si="0"/>
        <v>1907609</v>
      </c>
      <c r="J136" s="308"/>
      <c r="K136" s="182">
        <f aca="true" t="shared" si="7" ref="K136:P136">SUM(K128:K135)</f>
        <v>0</v>
      </c>
      <c r="L136" s="182">
        <f t="shared" si="7"/>
        <v>0</v>
      </c>
      <c r="M136" s="182">
        <f t="shared" si="7"/>
        <v>527007</v>
      </c>
      <c r="N136" s="182">
        <f t="shared" si="7"/>
        <v>1161729</v>
      </c>
      <c r="O136" s="182">
        <f t="shared" si="7"/>
        <v>218873</v>
      </c>
      <c r="P136" s="206">
        <f t="shared" si="7"/>
        <v>0</v>
      </c>
      <c r="Q136" s="19"/>
    </row>
    <row r="137" spans="2:17" ht="6" customHeight="1">
      <c r="B137" s="261"/>
      <c r="C137" s="262"/>
      <c r="D137" s="262"/>
      <c r="E137" s="262"/>
      <c r="F137" s="262"/>
      <c r="G137" s="262"/>
      <c r="H137" s="262"/>
      <c r="I137" s="262"/>
      <c r="J137" s="262"/>
      <c r="K137" s="262"/>
      <c r="L137" s="262"/>
      <c r="M137" s="262"/>
      <c r="N137" s="262"/>
      <c r="O137" s="262"/>
      <c r="P137" s="262"/>
      <c r="Q137" s="263"/>
    </row>
    <row r="138" spans="2:17" ht="39.75" customHeight="1">
      <c r="B138" s="192"/>
      <c r="C138" s="609" t="s">
        <v>243</v>
      </c>
      <c r="D138" s="610"/>
      <c r="E138" s="610"/>
      <c r="F138" s="610"/>
      <c r="G138" s="610"/>
      <c r="H138" s="610"/>
      <c r="I138" s="610"/>
      <c r="J138" s="610"/>
      <c r="K138" s="610"/>
      <c r="L138" s="611"/>
      <c r="M138" s="197" t="s">
        <v>234</v>
      </c>
      <c r="N138" s="197" t="s">
        <v>234</v>
      </c>
      <c r="O138" s="210" t="s">
        <v>234</v>
      </c>
      <c r="P138" s="210" t="s">
        <v>234</v>
      </c>
      <c r="Q138" s="193"/>
    </row>
    <row r="139" spans="2:17" ht="13.5" customHeight="1">
      <c r="B139" s="192" t="s">
        <v>236</v>
      </c>
      <c r="C139" s="195"/>
      <c r="D139" s="195"/>
      <c r="E139" s="195"/>
      <c r="F139" s="195"/>
      <c r="G139" s="195"/>
      <c r="H139" s="195"/>
      <c r="I139" s="195"/>
      <c r="J139" s="195"/>
      <c r="K139" s="195"/>
      <c r="L139" s="195"/>
      <c r="M139" s="194"/>
      <c r="N139" s="194"/>
      <c r="O139" s="194"/>
      <c r="P139" s="194"/>
      <c r="Q139" s="193"/>
    </row>
    <row r="140" spans="2:17" ht="13.5" customHeight="1">
      <c r="B140" s="281"/>
      <c r="C140" s="255" t="s">
        <v>56</v>
      </c>
      <c r="D140" s="256"/>
      <c r="E140" s="256"/>
      <c r="F140" s="256"/>
      <c r="G140" s="256"/>
      <c r="H140" s="257"/>
      <c r="I140" s="282" t="s">
        <v>237</v>
      </c>
      <c r="J140" s="283"/>
      <c r="K140" s="283"/>
      <c r="L140" s="284"/>
      <c r="M140" s="268">
        <v>2012</v>
      </c>
      <c r="N140" s="269"/>
      <c r="O140" s="269"/>
      <c r="P140" s="270"/>
      <c r="Q140" s="264"/>
    </row>
    <row r="141" spans="2:17" ht="13.5" customHeight="1">
      <c r="B141" s="281"/>
      <c r="C141" s="255" t="s">
        <v>142</v>
      </c>
      <c r="D141" s="256"/>
      <c r="E141" s="256"/>
      <c r="F141" s="256"/>
      <c r="G141" s="256"/>
      <c r="H141" s="256"/>
      <c r="I141" s="256"/>
      <c r="J141" s="256"/>
      <c r="K141" s="256"/>
      <c r="L141" s="257"/>
      <c r="M141" s="223" t="s">
        <v>252</v>
      </c>
      <c r="N141" s="223" t="s">
        <v>253</v>
      </c>
      <c r="O141" s="223" t="s">
        <v>254</v>
      </c>
      <c r="P141" s="233" t="s">
        <v>251</v>
      </c>
      <c r="Q141" s="265"/>
    </row>
    <row r="142" spans="2:17" ht="13.5" customHeight="1">
      <c r="B142" s="281"/>
      <c r="C142" s="255" t="s">
        <v>11</v>
      </c>
      <c r="D142" s="256"/>
      <c r="E142" s="256"/>
      <c r="F142" s="256"/>
      <c r="G142" s="256"/>
      <c r="H142" s="257"/>
      <c r="I142" s="258">
        <f>SUM(K142:P142)</f>
        <v>0</v>
      </c>
      <c r="J142" s="259"/>
      <c r="K142" s="259"/>
      <c r="L142" s="260"/>
      <c r="M142" s="196">
        <v>0</v>
      </c>
      <c r="N142" s="196">
        <v>0</v>
      </c>
      <c r="O142" s="27">
        <v>0</v>
      </c>
      <c r="P142" s="234">
        <v>0</v>
      </c>
      <c r="Q142" s="265"/>
    </row>
    <row r="143" spans="2:17" ht="13.5" customHeight="1">
      <c r="B143" s="281"/>
      <c r="C143" s="255" t="s">
        <v>12</v>
      </c>
      <c r="D143" s="256"/>
      <c r="E143" s="256"/>
      <c r="F143" s="256"/>
      <c r="G143" s="256"/>
      <c r="H143" s="257"/>
      <c r="I143" s="258">
        <f>SUM(K143:P143)</f>
        <v>0</v>
      </c>
      <c r="J143" s="259"/>
      <c r="K143" s="259"/>
      <c r="L143" s="260"/>
      <c r="M143" s="196">
        <v>0</v>
      </c>
      <c r="N143" s="196">
        <v>0</v>
      </c>
      <c r="O143" s="27">
        <v>0</v>
      </c>
      <c r="P143" s="234">
        <v>0</v>
      </c>
      <c r="Q143" s="266"/>
    </row>
    <row r="144" spans="2:17" ht="13.5" customHeight="1">
      <c r="B144" s="281"/>
      <c r="C144" s="255" t="str">
        <f>C130</f>
        <v>Opracownie koncepcji (…) transportu publicznego(...).</v>
      </c>
      <c r="D144" s="256"/>
      <c r="E144" s="256"/>
      <c r="F144" s="256"/>
      <c r="G144" s="256"/>
      <c r="H144" s="257"/>
      <c r="I144" s="258">
        <f>SUM(M144:P144)</f>
        <v>0</v>
      </c>
      <c r="J144" s="259"/>
      <c r="K144" s="259"/>
      <c r="L144" s="260"/>
      <c r="M144" s="196">
        <v>0</v>
      </c>
      <c r="N144" s="196">
        <v>0</v>
      </c>
      <c r="O144" s="120">
        <v>0</v>
      </c>
      <c r="P144" s="234">
        <v>0</v>
      </c>
      <c r="Q144" s="267"/>
    </row>
    <row r="145" spans="2:17" ht="13.5" customHeight="1">
      <c r="B145" s="281"/>
      <c r="C145" s="255" t="str">
        <f>C131</f>
        <v>Koszty pośrednie</v>
      </c>
      <c r="D145" s="256"/>
      <c r="E145" s="256"/>
      <c r="F145" s="256"/>
      <c r="G145" s="256"/>
      <c r="H145" s="257"/>
      <c r="I145" s="258">
        <f>SUM(M145:P145)</f>
        <v>0</v>
      </c>
      <c r="J145" s="259"/>
      <c r="K145" s="259"/>
      <c r="L145" s="260"/>
      <c r="M145" s="196">
        <v>0</v>
      </c>
      <c r="N145" s="196">
        <v>0</v>
      </c>
      <c r="O145" s="120">
        <v>0</v>
      </c>
      <c r="P145" s="234">
        <v>0</v>
      </c>
      <c r="Q145" s="267"/>
    </row>
    <row r="146" spans="2:17" ht="13.5" customHeight="1">
      <c r="B146" s="281"/>
      <c r="C146" s="255" t="str">
        <f>C132</f>
        <v>Opracownie koncepcji (…) węzłów przesiadkowych (...).</v>
      </c>
      <c r="D146" s="256"/>
      <c r="E146" s="256"/>
      <c r="F146" s="256"/>
      <c r="G146" s="256"/>
      <c r="H146" s="257"/>
      <c r="I146" s="258">
        <f>SUM(M146:P146)</f>
        <v>0</v>
      </c>
      <c r="J146" s="259"/>
      <c r="K146" s="259"/>
      <c r="L146" s="260"/>
      <c r="M146" s="196">
        <v>0</v>
      </c>
      <c r="N146" s="196">
        <v>0</v>
      </c>
      <c r="O146" s="120">
        <v>0</v>
      </c>
      <c r="P146" s="234">
        <v>0</v>
      </c>
      <c r="Q146" s="267"/>
    </row>
    <row r="147" spans="2:17" ht="39.75" customHeight="1">
      <c r="B147" s="281"/>
      <c r="C147" s="255" t="str">
        <f>C133</f>
        <v>Opracowanie projektów mpzp wraz z układami drogowymi.</v>
      </c>
      <c r="D147" s="256"/>
      <c r="E147" s="256"/>
      <c r="F147" s="256"/>
      <c r="G147" s="256"/>
      <c r="H147" s="257"/>
      <c r="I147" s="258">
        <f>SUM(M147:P147)</f>
        <v>0</v>
      </c>
      <c r="J147" s="259"/>
      <c r="K147" s="259"/>
      <c r="L147" s="260"/>
      <c r="M147" s="196">
        <v>0</v>
      </c>
      <c r="N147" s="196">
        <v>0</v>
      </c>
      <c r="O147" s="120">
        <v>0</v>
      </c>
      <c r="P147" s="234">
        <v>0</v>
      </c>
      <c r="Q147" s="267"/>
    </row>
    <row r="148" spans="2:17" ht="13.5" customHeight="1">
      <c r="B148" s="281"/>
      <c r="C148" s="255" t="str">
        <f>C134</f>
        <v>Sporządzenie inwentaryzacji istniejących obiektów stacyjnych</v>
      </c>
      <c r="D148" s="256"/>
      <c r="E148" s="256"/>
      <c r="F148" s="256"/>
      <c r="G148" s="256"/>
      <c r="H148" s="257"/>
      <c r="I148" s="258">
        <f>SUM(M148:P148)</f>
        <v>0</v>
      </c>
      <c r="J148" s="259"/>
      <c r="K148" s="259"/>
      <c r="L148" s="260"/>
      <c r="M148" s="196">
        <v>0</v>
      </c>
      <c r="N148" s="196">
        <v>0</v>
      </c>
      <c r="O148" s="120">
        <v>0</v>
      </c>
      <c r="P148" s="234">
        <v>0</v>
      </c>
      <c r="Q148" s="267"/>
    </row>
    <row r="149" spans="2:17" ht="13.5" customHeight="1">
      <c r="B149" s="281"/>
      <c r="C149" s="255" t="s">
        <v>141</v>
      </c>
      <c r="D149" s="256"/>
      <c r="E149" s="256"/>
      <c r="F149" s="256"/>
      <c r="G149" s="256"/>
      <c r="H149" s="257"/>
      <c r="I149" s="258">
        <f>SUM(K149:P149)</f>
        <v>0</v>
      </c>
      <c r="J149" s="259"/>
      <c r="K149" s="259"/>
      <c r="L149" s="260"/>
      <c r="M149" s="198">
        <v>0</v>
      </c>
      <c r="N149" s="198">
        <v>0</v>
      </c>
      <c r="O149" s="207">
        <v>0</v>
      </c>
      <c r="P149" s="198">
        <v>0</v>
      </c>
      <c r="Q149" s="267"/>
    </row>
    <row r="150" spans="2:17" ht="13.5" customHeight="1">
      <c r="B150" s="126"/>
      <c r="C150" s="255" t="s">
        <v>0</v>
      </c>
      <c r="D150" s="256"/>
      <c r="E150" s="256"/>
      <c r="F150" s="256"/>
      <c r="G150" s="256"/>
      <c r="H150" s="257"/>
      <c r="I150" s="258">
        <f>SUM(I142:J149)</f>
        <v>0</v>
      </c>
      <c r="J150" s="259"/>
      <c r="K150" s="259"/>
      <c r="L150" s="260"/>
      <c r="M150" s="182">
        <f>SUM(M142:M149)</f>
        <v>0</v>
      </c>
      <c r="N150" s="182">
        <f>SUM(N142:N149)</f>
        <v>0</v>
      </c>
      <c r="O150" s="182">
        <f>SUM(O142:O149)</f>
        <v>0</v>
      </c>
      <c r="P150" s="206">
        <f>SUM(P142:P149)</f>
        <v>0</v>
      </c>
      <c r="Q150" s="19"/>
    </row>
    <row r="151" spans="2:17" ht="13.5" customHeight="1">
      <c r="B151" s="261" t="s">
        <v>238</v>
      </c>
      <c r="C151" s="262"/>
      <c r="D151" s="262"/>
      <c r="E151" s="262"/>
      <c r="F151" s="262"/>
      <c r="G151" s="262"/>
      <c r="H151" s="262"/>
      <c r="I151" s="262"/>
      <c r="J151" s="262"/>
      <c r="K151" s="262"/>
      <c r="L151" s="262"/>
      <c r="M151" s="262"/>
      <c r="N151" s="262"/>
      <c r="O151" s="262"/>
      <c r="P151" s="262"/>
      <c r="Q151" s="263"/>
    </row>
    <row r="152" spans="2:17" ht="13.5" customHeight="1">
      <c r="B152" s="281"/>
      <c r="C152" s="255" t="s">
        <v>56</v>
      </c>
      <c r="D152" s="256"/>
      <c r="E152" s="256"/>
      <c r="F152" s="256"/>
      <c r="G152" s="256"/>
      <c r="H152" s="257"/>
      <c r="I152" s="282" t="s">
        <v>237</v>
      </c>
      <c r="J152" s="283"/>
      <c r="K152" s="283"/>
      <c r="L152" s="284"/>
      <c r="M152" s="268">
        <v>2013</v>
      </c>
      <c r="N152" s="269"/>
      <c r="O152" s="269"/>
      <c r="P152" s="270"/>
      <c r="Q152" s="264"/>
    </row>
    <row r="153" spans="2:17" ht="13.5" customHeight="1">
      <c r="B153" s="281"/>
      <c r="C153" s="255" t="s">
        <v>142</v>
      </c>
      <c r="D153" s="256"/>
      <c r="E153" s="256"/>
      <c r="F153" s="256"/>
      <c r="G153" s="256"/>
      <c r="H153" s="256"/>
      <c r="I153" s="256"/>
      <c r="J153" s="256"/>
      <c r="K153" s="256"/>
      <c r="L153" s="257"/>
      <c r="M153" s="223" t="s">
        <v>252</v>
      </c>
      <c r="N153" s="223" t="s">
        <v>253</v>
      </c>
      <c r="O153" s="223" t="s">
        <v>254</v>
      </c>
      <c r="P153" s="233" t="s">
        <v>251</v>
      </c>
      <c r="Q153" s="265"/>
    </row>
    <row r="154" spans="2:17" ht="13.5" customHeight="1">
      <c r="B154" s="281"/>
      <c r="C154" s="255" t="s">
        <v>11</v>
      </c>
      <c r="D154" s="256"/>
      <c r="E154" s="256"/>
      <c r="F154" s="256"/>
      <c r="G154" s="256"/>
      <c r="H154" s="257"/>
      <c r="I154" s="258">
        <f>SUM(K154:P154)</f>
        <v>0</v>
      </c>
      <c r="J154" s="259"/>
      <c r="K154" s="259"/>
      <c r="L154" s="260"/>
      <c r="M154" s="27">
        <v>0</v>
      </c>
      <c r="N154" s="27">
        <v>0</v>
      </c>
      <c r="O154" s="27">
        <v>0</v>
      </c>
      <c r="P154" s="234">
        <v>0</v>
      </c>
      <c r="Q154" s="265"/>
    </row>
    <row r="155" spans="2:17" ht="13.5" customHeight="1">
      <c r="B155" s="281"/>
      <c r="C155" s="255" t="s">
        <v>12</v>
      </c>
      <c r="D155" s="256"/>
      <c r="E155" s="256"/>
      <c r="F155" s="256"/>
      <c r="G155" s="256"/>
      <c r="H155" s="257"/>
      <c r="I155" s="258">
        <f>SUM(K155:P155)</f>
        <v>0</v>
      </c>
      <c r="J155" s="259"/>
      <c r="K155" s="259"/>
      <c r="L155" s="260"/>
      <c r="M155" s="27">
        <v>0</v>
      </c>
      <c r="N155" s="27">
        <v>0</v>
      </c>
      <c r="O155" s="27">
        <v>0</v>
      </c>
      <c r="P155" s="234">
        <v>0</v>
      </c>
      <c r="Q155" s="266"/>
    </row>
    <row r="156" spans="2:17" ht="13.5" customHeight="1">
      <c r="B156" s="281"/>
      <c r="C156" s="255" t="str">
        <f>C130</f>
        <v>Opracownie koncepcji (…) transportu publicznego(...).</v>
      </c>
      <c r="D156" s="256"/>
      <c r="E156" s="256"/>
      <c r="F156" s="256"/>
      <c r="G156" s="256"/>
      <c r="H156" s="257"/>
      <c r="I156" s="258">
        <f>SUM(M156:P156)</f>
        <v>0</v>
      </c>
      <c r="J156" s="259"/>
      <c r="K156" s="259"/>
      <c r="L156" s="260"/>
      <c r="M156" s="27">
        <v>0</v>
      </c>
      <c r="N156" s="27">
        <v>0</v>
      </c>
      <c r="O156" s="120">
        <v>0</v>
      </c>
      <c r="P156" s="234">
        <v>0</v>
      </c>
      <c r="Q156" s="267"/>
    </row>
    <row r="157" spans="2:17" ht="13.5" customHeight="1">
      <c r="B157" s="281"/>
      <c r="C157" s="255" t="str">
        <f>C131</f>
        <v>Koszty pośrednie</v>
      </c>
      <c r="D157" s="256"/>
      <c r="E157" s="256"/>
      <c r="F157" s="256"/>
      <c r="G157" s="256"/>
      <c r="H157" s="257"/>
      <c r="I157" s="258">
        <f>SUM(M157:P157)</f>
        <v>0</v>
      </c>
      <c r="J157" s="259"/>
      <c r="K157" s="259"/>
      <c r="L157" s="260"/>
      <c r="M157" s="27">
        <v>0</v>
      </c>
      <c r="N157" s="27">
        <v>0</v>
      </c>
      <c r="O157" s="120">
        <v>0</v>
      </c>
      <c r="P157" s="234">
        <v>0</v>
      </c>
      <c r="Q157" s="267"/>
    </row>
    <row r="158" spans="2:17" ht="13.5" customHeight="1">
      <c r="B158" s="281"/>
      <c r="C158" s="255" t="str">
        <f>C132</f>
        <v>Opracownie koncepcji (…) węzłów przesiadkowych (...).</v>
      </c>
      <c r="D158" s="256"/>
      <c r="E158" s="256"/>
      <c r="F158" s="256"/>
      <c r="G158" s="256"/>
      <c r="H158" s="257"/>
      <c r="I158" s="258">
        <f>SUM(M158:P158)</f>
        <v>0</v>
      </c>
      <c r="J158" s="259"/>
      <c r="K158" s="259"/>
      <c r="L158" s="260"/>
      <c r="M158" s="27">
        <v>0</v>
      </c>
      <c r="N158" s="27">
        <v>0</v>
      </c>
      <c r="O158" s="120">
        <v>0</v>
      </c>
      <c r="P158" s="234">
        <v>0</v>
      </c>
      <c r="Q158" s="267"/>
    </row>
    <row r="159" spans="2:17" ht="13.5" customHeight="1">
      <c r="B159" s="281"/>
      <c r="C159" s="255" t="str">
        <f>C133</f>
        <v>Opracowanie projektów mpzp wraz z układami drogowymi.</v>
      </c>
      <c r="D159" s="256"/>
      <c r="E159" s="256"/>
      <c r="F159" s="256"/>
      <c r="G159" s="256"/>
      <c r="H159" s="257"/>
      <c r="I159" s="258">
        <f>SUM(M159:P159)</f>
        <v>0</v>
      </c>
      <c r="J159" s="259"/>
      <c r="K159" s="259"/>
      <c r="L159" s="260"/>
      <c r="M159" s="27">
        <v>0</v>
      </c>
      <c r="N159" s="27">
        <v>0</v>
      </c>
      <c r="O159" s="120">
        <v>0</v>
      </c>
      <c r="P159" s="234">
        <v>0</v>
      </c>
      <c r="Q159" s="267"/>
    </row>
    <row r="160" spans="2:17" ht="13.5" customHeight="1">
      <c r="B160" s="281"/>
      <c r="C160" s="255" t="str">
        <f>C134</f>
        <v>Sporządzenie inwentaryzacji istniejących obiektów stacyjnych</v>
      </c>
      <c r="D160" s="256"/>
      <c r="E160" s="256"/>
      <c r="F160" s="256"/>
      <c r="G160" s="256"/>
      <c r="H160" s="257"/>
      <c r="I160" s="258">
        <f>SUM(M160:P160)</f>
        <v>0</v>
      </c>
      <c r="J160" s="259"/>
      <c r="K160" s="259"/>
      <c r="L160" s="260"/>
      <c r="M160" s="27">
        <v>0</v>
      </c>
      <c r="N160" s="27">
        <v>0</v>
      </c>
      <c r="O160" s="120">
        <v>0</v>
      </c>
      <c r="P160" s="234">
        <v>0</v>
      </c>
      <c r="Q160" s="267"/>
    </row>
    <row r="161" spans="2:17" ht="13.5" customHeight="1">
      <c r="B161" s="281"/>
      <c r="C161" s="255" t="s">
        <v>141</v>
      </c>
      <c r="D161" s="256"/>
      <c r="E161" s="256"/>
      <c r="F161" s="256"/>
      <c r="G161" s="256"/>
      <c r="H161" s="257"/>
      <c r="I161" s="258">
        <f>SUM(K161:P161)</f>
        <v>0</v>
      </c>
      <c r="J161" s="259"/>
      <c r="K161" s="259"/>
      <c r="L161" s="260"/>
      <c r="M161" s="58">
        <v>0</v>
      </c>
      <c r="N161" s="58">
        <v>0</v>
      </c>
      <c r="O161" s="207">
        <v>0</v>
      </c>
      <c r="P161" s="198">
        <v>0</v>
      </c>
      <c r="Q161" s="267"/>
    </row>
    <row r="162" spans="2:17" ht="13.5" customHeight="1">
      <c r="B162" s="126"/>
      <c r="C162" s="255" t="s">
        <v>0</v>
      </c>
      <c r="D162" s="256"/>
      <c r="E162" s="256"/>
      <c r="F162" s="256"/>
      <c r="G162" s="256"/>
      <c r="H162" s="257"/>
      <c r="I162" s="258">
        <f>SUM(I154:J161)</f>
        <v>0</v>
      </c>
      <c r="J162" s="259"/>
      <c r="K162" s="259"/>
      <c r="L162" s="260"/>
      <c r="M162" s="182">
        <f>SUM(M154:M161)</f>
        <v>0</v>
      </c>
      <c r="N162" s="182">
        <f>SUM(N154:N161)</f>
        <v>0</v>
      </c>
      <c r="O162" s="182">
        <f>SUM(O154:O161)</f>
        <v>0</v>
      </c>
      <c r="P162" s="206">
        <f>SUM(P154:P161)</f>
        <v>0</v>
      </c>
      <c r="Q162" s="19"/>
    </row>
    <row r="163" spans="2:17" ht="13.5" customHeight="1">
      <c r="B163" s="261" t="s">
        <v>239</v>
      </c>
      <c r="C163" s="262"/>
      <c r="D163" s="262"/>
      <c r="E163" s="262"/>
      <c r="F163" s="262"/>
      <c r="G163" s="262"/>
      <c r="H163" s="262"/>
      <c r="I163" s="262"/>
      <c r="J163" s="262"/>
      <c r="K163" s="262"/>
      <c r="L163" s="262"/>
      <c r="M163" s="262"/>
      <c r="N163" s="262"/>
      <c r="O163" s="262"/>
      <c r="P163" s="262"/>
      <c r="Q163" s="263"/>
    </row>
    <row r="164" spans="2:17" ht="13.5" customHeight="1">
      <c r="B164" s="281"/>
      <c r="C164" s="255" t="s">
        <v>56</v>
      </c>
      <c r="D164" s="256"/>
      <c r="E164" s="256"/>
      <c r="F164" s="256"/>
      <c r="G164" s="256"/>
      <c r="H164" s="257"/>
      <c r="I164" s="282" t="s">
        <v>237</v>
      </c>
      <c r="J164" s="283"/>
      <c r="K164" s="283"/>
      <c r="L164" s="284"/>
      <c r="M164" s="268">
        <v>2014</v>
      </c>
      <c r="N164" s="269"/>
      <c r="O164" s="269"/>
      <c r="P164" s="270"/>
      <c r="Q164" s="264"/>
    </row>
    <row r="165" spans="2:17" ht="13.5" customHeight="1">
      <c r="B165" s="281"/>
      <c r="C165" s="255" t="s">
        <v>142</v>
      </c>
      <c r="D165" s="256"/>
      <c r="E165" s="256"/>
      <c r="F165" s="256"/>
      <c r="G165" s="256"/>
      <c r="H165" s="256"/>
      <c r="I165" s="256"/>
      <c r="J165" s="256"/>
      <c r="K165" s="256"/>
      <c r="L165" s="257"/>
      <c r="M165" s="223" t="s">
        <v>252</v>
      </c>
      <c r="N165" s="223" t="s">
        <v>253</v>
      </c>
      <c r="O165" s="223" t="s">
        <v>254</v>
      </c>
      <c r="P165" s="233" t="s">
        <v>251</v>
      </c>
      <c r="Q165" s="265"/>
    </row>
    <row r="166" spans="2:17" ht="13.5" customHeight="1">
      <c r="B166" s="281"/>
      <c r="C166" s="255" t="s">
        <v>11</v>
      </c>
      <c r="D166" s="256"/>
      <c r="E166" s="256"/>
      <c r="F166" s="256"/>
      <c r="G166" s="256"/>
      <c r="H166" s="257"/>
      <c r="I166" s="258">
        <f>SUM(K166:P166)</f>
        <v>100487</v>
      </c>
      <c r="J166" s="259"/>
      <c r="K166" s="259"/>
      <c r="L166" s="260"/>
      <c r="M166" s="27">
        <v>19080</v>
      </c>
      <c r="N166" s="27">
        <v>37077</v>
      </c>
      <c r="O166" s="27">
        <v>44330</v>
      </c>
      <c r="P166" s="234"/>
      <c r="Q166" s="265"/>
    </row>
    <row r="167" spans="2:17" ht="13.5" customHeight="1">
      <c r="B167" s="281"/>
      <c r="C167" s="255" t="s">
        <v>12</v>
      </c>
      <c r="D167" s="256"/>
      <c r="E167" s="256"/>
      <c r="F167" s="256"/>
      <c r="G167" s="256"/>
      <c r="H167" s="257"/>
      <c r="I167" s="258">
        <f>SUM(K167:P167)</f>
        <v>32650</v>
      </c>
      <c r="J167" s="259"/>
      <c r="K167" s="259"/>
      <c r="L167" s="260"/>
      <c r="M167" s="27">
        <v>12000</v>
      </c>
      <c r="N167" s="27">
        <v>14500</v>
      </c>
      <c r="O167" s="27">
        <v>6150</v>
      </c>
      <c r="P167" s="234">
        <v>0</v>
      </c>
      <c r="Q167" s="266"/>
    </row>
    <row r="168" spans="2:17" ht="13.5" customHeight="1">
      <c r="B168" s="281"/>
      <c r="C168" s="255" t="str">
        <f>C130</f>
        <v>Opracownie koncepcji (…) transportu publicznego(...).</v>
      </c>
      <c r="D168" s="256"/>
      <c r="E168" s="256"/>
      <c r="F168" s="256"/>
      <c r="G168" s="256"/>
      <c r="H168" s="257"/>
      <c r="I168" s="258">
        <f>SUM(M168:P168)</f>
        <v>222400</v>
      </c>
      <c r="J168" s="259"/>
      <c r="K168" s="259"/>
      <c r="L168" s="260"/>
      <c r="M168" s="27">
        <v>1000</v>
      </c>
      <c r="N168" s="27">
        <v>221400</v>
      </c>
      <c r="O168" s="120">
        <v>0</v>
      </c>
      <c r="P168" s="234">
        <v>0</v>
      </c>
      <c r="Q168" s="267"/>
    </row>
    <row r="169" spans="2:17" ht="13.5" customHeight="1">
      <c r="B169" s="281"/>
      <c r="C169" s="255" t="str">
        <f>C131</f>
        <v>Koszty pośrednie</v>
      </c>
      <c r="D169" s="256"/>
      <c r="E169" s="256"/>
      <c r="F169" s="256"/>
      <c r="G169" s="256"/>
      <c r="H169" s="257"/>
      <c r="I169" s="258">
        <f>SUM(M169:P169)</f>
        <v>10800</v>
      </c>
      <c r="J169" s="259"/>
      <c r="K169" s="259"/>
      <c r="L169" s="260"/>
      <c r="M169" s="27">
        <v>3600</v>
      </c>
      <c r="N169" s="27">
        <v>3600</v>
      </c>
      <c r="O169" s="120">
        <v>3600</v>
      </c>
      <c r="P169" s="234">
        <v>0</v>
      </c>
      <c r="Q169" s="267"/>
    </row>
    <row r="170" spans="2:17" ht="13.5" customHeight="1">
      <c r="B170" s="281"/>
      <c r="C170" s="255" t="str">
        <f>C132</f>
        <v>Opracownie koncepcji (…) węzłów przesiadkowych (...).</v>
      </c>
      <c r="D170" s="256"/>
      <c r="E170" s="256"/>
      <c r="F170" s="256"/>
      <c r="G170" s="256"/>
      <c r="H170" s="257"/>
      <c r="I170" s="258">
        <f>SUM(M170:P170)</f>
        <v>68650</v>
      </c>
      <c r="J170" s="259"/>
      <c r="K170" s="259"/>
      <c r="L170" s="260"/>
      <c r="M170" s="27">
        <v>0</v>
      </c>
      <c r="N170" s="27">
        <v>7150</v>
      </c>
      <c r="O170" s="120">
        <v>61500</v>
      </c>
      <c r="P170" s="234">
        <v>0</v>
      </c>
      <c r="Q170" s="267"/>
    </row>
    <row r="171" spans="2:17" ht="13.5" customHeight="1">
      <c r="B171" s="281"/>
      <c r="C171" s="255" t="str">
        <f>C133</f>
        <v>Opracowanie projektów mpzp wraz z układami drogowymi.</v>
      </c>
      <c r="D171" s="256"/>
      <c r="E171" s="256"/>
      <c r="F171" s="256"/>
      <c r="G171" s="256"/>
      <c r="H171" s="257"/>
      <c r="I171" s="258">
        <f>SUM(M171:P171)</f>
        <v>84870</v>
      </c>
      <c r="J171" s="259"/>
      <c r="K171" s="259"/>
      <c r="L171" s="260"/>
      <c r="M171" s="27">
        <v>0</v>
      </c>
      <c r="N171" s="27">
        <v>0</v>
      </c>
      <c r="O171" s="120">
        <v>84870</v>
      </c>
      <c r="P171" s="234">
        <v>0</v>
      </c>
      <c r="Q171" s="267"/>
    </row>
    <row r="172" spans="2:17" ht="13.5" customHeight="1">
      <c r="B172" s="281"/>
      <c r="C172" s="255" t="str">
        <f>C134</f>
        <v>Sporządzenie inwentaryzacji istniejących obiektów stacyjnych</v>
      </c>
      <c r="D172" s="256"/>
      <c r="E172" s="256"/>
      <c r="F172" s="256"/>
      <c r="G172" s="256"/>
      <c r="H172" s="257"/>
      <c r="I172" s="258">
        <f>SUM(M172:P172)</f>
        <v>7150</v>
      </c>
      <c r="J172" s="259"/>
      <c r="K172" s="259"/>
      <c r="L172" s="260"/>
      <c r="M172" s="27">
        <v>0</v>
      </c>
      <c r="N172" s="27">
        <v>0</v>
      </c>
      <c r="O172" s="120">
        <v>7150</v>
      </c>
      <c r="P172" s="234">
        <v>0</v>
      </c>
      <c r="Q172" s="267"/>
    </row>
    <row r="173" spans="2:17" ht="13.5" customHeight="1">
      <c r="B173" s="281"/>
      <c r="C173" s="255" t="s">
        <v>141</v>
      </c>
      <c r="D173" s="256"/>
      <c r="E173" s="256"/>
      <c r="F173" s="256"/>
      <c r="G173" s="256"/>
      <c r="H173" s="257"/>
      <c r="I173" s="258">
        <f>SUM(K173:P173)</f>
        <v>0</v>
      </c>
      <c r="J173" s="259"/>
      <c r="K173" s="259"/>
      <c r="L173" s="260"/>
      <c r="M173" s="58">
        <v>0</v>
      </c>
      <c r="N173" s="58">
        <v>0</v>
      </c>
      <c r="O173" s="207">
        <v>0</v>
      </c>
      <c r="P173" s="198">
        <v>0</v>
      </c>
      <c r="Q173" s="267"/>
    </row>
    <row r="174" spans="2:17" ht="13.5" customHeight="1">
      <c r="B174" s="126"/>
      <c r="C174" s="255" t="s">
        <v>0</v>
      </c>
      <c r="D174" s="256"/>
      <c r="E174" s="256"/>
      <c r="F174" s="256"/>
      <c r="G174" s="256"/>
      <c r="H174" s="257"/>
      <c r="I174" s="258">
        <f>SUM(I166:J173)</f>
        <v>527007</v>
      </c>
      <c r="J174" s="259"/>
      <c r="K174" s="259"/>
      <c r="L174" s="260"/>
      <c r="M174" s="182">
        <f>SUM(M166:M173)</f>
        <v>35680</v>
      </c>
      <c r="N174" s="182">
        <f>SUM(N166:N173)</f>
        <v>283727</v>
      </c>
      <c r="O174" s="182">
        <f>SUM(O166:O173)</f>
        <v>207600</v>
      </c>
      <c r="P174" s="206">
        <f>SUM(P166:P173)</f>
        <v>0</v>
      </c>
      <c r="Q174" s="19"/>
    </row>
    <row r="175" spans="2:17" ht="13.5" customHeight="1">
      <c r="B175" s="261" t="s">
        <v>240</v>
      </c>
      <c r="C175" s="262"/>
      <c r="D175" s="262"/>
      <c r="E175" s="262"/>
      <c r="F175" s="262"/>
      <c r="G175" s="262"/>
      <c r="H175" s="262"/>
      <c r="I175" s="262"/>
      <c r="J175" s="262"/>
      <c r="K175" s="262"/>
      <c r="L175" s="262"/>
      <c r="M175" s="262"/>
      <c r="N175" s="262"/>
      <c r="O175" s="262"/>
      <c r="P175" s="262"/>
      <c r="Q175" s="263"/>
    </row>
    <row r="176" spans="2:17" ht="13.5" customHeight="1">
      <c r="B176" s="281"/>
      <c r="C176" s="255" t="s">
        <v>56</v>
      </c>
      <c r="D176" s="256"/>
      <c r="E176" s="256"/>
      <c r="F176" s="256"/>
      <c r="G176" s="256"/>
      <c r="H176" s="257"/>
      <c r="I176" s="282" t="s">
        <v>237</v>
      </c>
      <c r="J176" s="283"/>
      <c r="K176" s="283"/>
      <c r="L176" s="284"/>
      <c r="M176" s="268">
        <v>2015</v>
      </c>
      <c r="N176" s="269"/>
      <c r="O176" s="269"/>
      <c r="P176" s="270"/>
      <c r="Q176" s="264"/>
    </row>
    <row r="177" spans="2:17" ht="13.5" customHeight="1">
      <c r="B177" s="281"/>
      <c r="C177" s="255" t="s">
        <v>142</v>
      </c>
      <c r="D177" s="256"/>
      <c r="E177" s="256"/>
      <c r="F177" s="256"/>
      <c r="G177" s="256"/>
      <c r="H177" s="256"/>
      <c r="I177" s="256"/>
      <c r="J177" s="256"/>
      <c r="K177" s="256"/>
      <c r="L177" s="257"/>
      <c r="M177" s="223" t="s">
        <v>252</v>
      </c>
      <c r="N177" s="223" t="s">
        <v>253</v>
      </c>
      <c r="O177" s="223" t="s">
        <v>254</v>
      </c>
      <c r="P177" s="233" t="s">
        <v>251</v>
      </c>
      <c r="Q177" s="265"/>
    </row>
    <row r="178" spans="2:17" ht="13.5" customHeight="1">
      <c r="B178" s="281"/>
      <c r="C178" s="255" t="s">
        <v>11</v>
      </c>
      <c r="D178" s="256"/>
      <c r="E178" s="256"/>
      <c r="F178" s="256"/>
      <c r="G178" s="256"/>
      <c r="H178" s="257"/>
      <c r="I178" s="258">
        <f>SUM(K178:P178)</f>
        <v>116184</v>
      </c>
      <c r="J178" s="259"/>
      <c r="K178" s="259"/>
      <c r="L178" s="260"/>
      <c r="M178" s="27">
        <v>38728</v>
      </c>
      <c r="N178" s="27">
        <v>38728</v>
      </c>
      <c r="O178" s="27">
        <v>38728</v>
      </c>
      <c r="P178" s="234">
        <v>0</v>
      </c>
      <c r="Q178" s="265"/>
    </row>
    <row r="179" spans="2:17" ht="13.5" customHeight="1">
      <c r="B179" s="281"/>
      <c r="C179" s="255" t="s">
        <v>12</v>
      </c>
      <c r="D179" s="256"/>
      <c r="E179" s="256"/>
      <c r="F179" s="256"/>
      <c r="G179" s="256"/>
      <c r="H179" s="257"/>
      <c r="I179" s="258">
        <f>SUM(K179:P179)</f>
        <v>48900</v>
      </c>
      <c r="J179" s="259"/>
      <c r="K179" s="259"/>
      <c r="L179" s="260"/>
      <c r="M179" s="27">
        <v>18150</v>
      </c>
      <c r="N179" s="27">
        <v>15375</v>
      </c>
      <c r="O179" s="27">
        <v>15375</v>
      </c>
      <c r="P179" s="234">
        <v>0</v>
      </c>
      <c r="Q179" s="266"/>
    </row>
    <row r="180" spans="2:17" ht="13.5" customHeight="1">
      <c r="B180" s="281"/>
      <c r="C180" s="255" t="str">
        <f>C130</f>
        <v>Opracownie koncepcji (…) transportu publicznego(...).</v>
      </c>
      <c r="D180" s="256"/>
      <c r="E180" s="256"/>
      <c r="F180" s="256"/>
      <c r="G180" s="256"/>
      <c r="H180" s="257"/>
      <c r="I180" s="258">
        <f>SUM(M180:P180)</f>
        <v>0</v>
      </c>
      <c r="J180" s="259"/>
      <c r="K180" s="259"/>
      <c r="L180" s="260"/>
      <c r="M180" s="27">
        <v>0</v>
      </c>
      <c r="N180" s="27">
        <v>0</v>
      </c>
      <c r="O180" s="120">
        <v>0</v>
      </c>
      <c r="P180" s="234">
        <v>0</v>
      </c>
      <c r="Q180" s="267"/>
    </row>
    <row r="181" spans="2:17" ht="13.5" customHeight="1">
      <c r="B181" s="281"/>
      <c r="C181" s="255" t="str">
        <f>C131</f>
        <v>Koszty pośrednie</v>
      </c>
      <c r="D181" s="256"/>
      <c r="E181" s="256"/>
      <c r="F181" s="256"/>
      <c r="G181" s="256"/>
      <c r="H181" s="257"/>
      <c r="I181" s="258">
        <f>SUM(M181:P181)</f>
        <v>10800</v>
      </c>
      <c r="J181" s="259"/>
      <c r="K181" s="259"/>
      <c r="L181" s="260"/>
      <c r="M181" s="27">
        <v>3600</v>
      </c>
      <c r="N181" s="27">
        <v>3600</v>
      </c>
      <c r="O181" s="120">
        <v>3600</v>
      </c>
      <c r="P181" s="234">
        <v>0</v>
      </c>
      <c r="Q181" s="267"/>
    </row>
    <row r="182" spans="2:17" ht="13.5" customHeight="1">
      <c r="B182" s="281"/>
      <c r="C182" s="255" t="str">
        <f>C132</f>
        <v>Opracownie koncepcji (…) węzłów przesiadkowych (...).</v>
      </c>
      <c r="D182" s="256"/>
      <c r="E182" s="256"/>
      <c r="F182" s="256"/>
      <c r="G182" s="256"/>
      <c r="H182" s="257"/>
      <c r="I182" s="258">
        <f>SUM(M182:P182)</f>
        <v>0</v>
      </c>
      <c r="J182" s="259"/>
      <c r="K182" s="259"/>
      <c r="L182" s="260"/>
      <c r="M182" s="27">
        <v>0</v>
      </c>
      <c r="N182" s="27">
        <v>0</v>
      </c>
      <c r="O182" s="120">
        <v>0</v>
      </c>
      <c r="P182" s="234">
        <v>0</v>
      </c>
      <c r="Q182" s="267"/>
    </row>
    <row r="183" spans="2:17" ht="13.5" customHeight="1">
      <c r="B183" s="281"/>
      <c r="C183" s="255" t="str">
        <f>C133</f>
        <v>Opracowanie projektów mpzp wraz z układami drogowymi.</v>
      </c>
      <c r="D183" s="256"/>
      <c r="E183" s="256"/>
      <c r="F183" s="256"/>
      <c r="G183" s="256"/>
      <c r="H183" s="257"/>
      <c r="I183" s="258">
        <f>SUM(M183:P183)</f>
        <v>708480</v>
      </c>
      <c r="J183" s="259"/>
      <c r="K183" s="259"/>
      <c r="L183" s="260"/>
      <c r="M183" s="27">
        <v>236160</v>
      </c>
      <c r="N183" s="27">
        <v>236160</v>
      </c>
      <c r="O183" s="120">
        <v>236160</v>
      </c>
      <c r="P183" s="234">
        <v>0</v>
      </c>
      <c r="Q183" s="267"/>
    </row>
    <row r="184" spans="2:17" ht="13.5" customHeight="1">
      <c r="B184" s="281"/>
      <c r="C184" s="255" t="str">
        <f>C134</f>
        <v>Sporządzenie inwentaryzacji istniejących obiektów stacyjnych</v>
      </c>
      <c r="D184" s="256"/>
      <c r="E184" s="256"/>
      <c r="F184" s="256"/>
      <c r="G184" s="256"/>
      <c r="H184" s="257"/>
      <c r="I184" s="258">
        <f>SUM(M184:P184)</f>
        <v>277365</v>
      </c>
      <c r="J184" s="259"/>
      <c r="K184" s="259"/>
      <c r="L184" s="260"/>
      <c r="M184" s="27">
        <v>0</v>
      </c>
      <c r="N184" s="27">
        <v>0</v>
      </c>
      <c r="O184" s="120">
        <v>277365</v>
      </c>
      <c r="P184" s="234">
        <v>0</v>
      </c>
      <c r="Q184" s="267"/>
    </row>
    <row r="185" spans="2:17" ht="13.5" customHeight="1">
      <c r="B185" s="281"/>
      <c r="C185" s="255" t="s">
        <v>141</v>
      </c>
      <c r="D185" s="256"/>
      <c r="E185" s="256"/>
      <c r="F185" s="256"/>
      <c r="G185" s="256"/>
      <c r="H185" s="257"/>
      <c r="I185" s="258">
        <f>SUM(K185:P185)</f>
        <v>0</v>
      </c>
      <c r="J185" s="259"/>
      <c r="K185" s="259"/>
      <c r="L185" s="260"/>
      <c r="M185" s="58">
        <v>0</v>
      </c>
      <c r="N185" s="58">
        <v>0</v>
      </c>
      <c r="O185" s="207">
        <v>0</v>
      </c>
      <c r="P185" s="198">
        <v>0</v>
      </c>
      <c r="Q185" s="267"/>
    </row>
    <row r="186" spans="2:17" ht="13.5" customHeight="1">
      <c r="B186" s="126"/>
      <c r="C186" s="255" t="s">
        <v>0</v>
      </c>
      <c r="D186" s="256"/>
      <c r="E186" s="256"/>
      <c r="F186" s="256"/>
      <c r="G186" s="256"/>
      <c r="H186" s="257"/>
      <c r="I186" s="258">
        <f>SUM(I178:J185)</f>
        <v>1161729</v>
      </c>
      <c r="J186" s="259"/>
      <c r="K186" s="259"/>
      <c r="L186" s="260"/>
      <c r="M186" s="182">
        <f>SUM(M178:M185)</f>
        <v>296638</v>
      </c>
      <c r="N186" s="182">
        <f>SUM(N178:N185)</f>
        <v>293863</v>
      </c>
      <c r="O186" s="182">
        <f>SUM(O178:O185)</f>
        <v>571228</v>
      </c>
      <c r="P186" s="206">
        <f>SUM(P178:P185)</f>
        <v>0</v>
      </c>
      <c r="Q186" s="19"/>
    </row>
    <row r="187" spans="2:17" ht="13.5" customHeight="1">
      <c r="B187" s="261" t="s">
        <v>241</v>
      </c>
      <c r="C187" s="262"/>
      <c r="D187" s="262"/>
      <c r="E187" s="262"/>
      <c r="F187" s="262"/>
      <c r="G187" s="262"/>
      <c r="H187" s="262"/>
      <c r="I187" s="262"/>
      <c r="J187" s="262"/>
      <c r="K187" s="262"/>
      <c r="L187" s="262"/>
      <c r="M187" s="262"/>
      <c r="N187" s="262"/>
      <c r="O187" s="262"/>
      <c r="P187" s="262"/>
      <c r="Q187" s="263"/>
    </row>
    <row r="188" spans="2:17" ht="13.5" customHeight="1">
      <c r="B188" s="281"/>
      <c r="C188" s="255" t="s">
        <v>56</v>
      </c>
      <c r="D188" s="256"/>
      <c r="E188" s="256"/>
      <c r="F188" s="256"/>
      <c r="G188" s="256"/>
      <c r="H188" s="257"/>
      <c r="I188" s="282" t="s">
        <v>237</v>
      </c>
      <c r="J188" s="283"/>
      <c r="K188" s="283"/>
      <c r="L188" s="284"/>
      <c r="M188" s="268">
        <v>2016</v>
      </c>
      <c r="N188" s="269"/>
      <c r="O188" s="269"/>
      <c r="P188" s="270"/>
      <c r="Q188" s="264"/>
    </row>
    <row r="189" spans="2:17" ht="13.5" customHeight="1">
      <c r="B189" s="281"/>
      <c r="C189" s="255" t="s">
        <v>142</v>
      </c>
      <c r="D189" s="256"/>
      <c r="E189" s="256"/>
      <c r="F189" s="256"/>
      <c r="G189" s="256"/>
      <c r="H189" s="256"/>
      <c r="I189" s="256"/>
      <c r="J189" s="256"/>
      <c r="K189" s="256"/>
      <c r="L189" s="257"/>
      <c r="M189" s="223" t="s">
        <v>252</v>
      </c>
      <c r="N189" s="223" t="s">
        <v>253</v>
      </c>
      <c r="O189" s="223" t="s">
        <v>254</v>
      </c>
      <c r="P189" s="233" t="s">
        <v>251</v>
      </c>
      <c r="Q189" s="265"/>
    </row>
    <row r="190" spans="2:17" ht="13.5" customHeight="1">
      <c r="B190" s="281"/>
      <c r="C190" s="255" t="s">
        <v>11</v>
      </c>
      <c r="D190" s="256"/>
      <c r="E190" s="256"/>
      <c r="F190" s="256"/>
      <c r="G190" s="256"/>
      <c r="H190" s="257"/>
      <c r="I190" s="258">
        <f>SUM(K190:P190)</f>
        <v>21583</v>
      </c>
      <c r="J190" s="259"/>
      <c r="K190" s="259"/>
      <c r="L190" s="260"/>
      <c r="M190" s="27">
        <v>21583</v>
      </c>
      <c r="N190" s="27">
        <v>0</v>
      </c>
      <c r="O190" s="27">
        <v>0</v>
      </c>
      <c r="P190" s="234">
        <v>0</v>
      </c>
      <c r="Q190" s="265"/>
    </row>
    <row r="191" spans="2:17" ht="13.5" customHeight="1">
      <c r="B191" s="281"/>
      <c r="C191" s="255" t="s">
        <v>12</v>
      </c>
      <c r="D191" s="256"/>
      <c r="E191" s="256"/>
      <c r="F191" s="256"/>
      <c r="G191" s="256"/>
      <c r="H191" s="257"/>
      <c r="I191" s="258">
        <f>SUM(K191:P191)</f>
        <v>37150</v>
      </c>
      <c r="J191" s="259"/>
      <c r="K191" s="259"/>
      <c r="L191" s="260"/>
      <c r="M191" s="27">
        <v>37150</v>
      </c>
      <c r="N191" s="27">
        <v>0</v>
      </c>
      <c r="O191" s="27">
        <v>0</v>
      </c>
      <c r="P191" s="234">
        <v>0</v>
      </c>
      <c r="Q191" s="267"/>
    </row>
    <row r="192" spans="2:17" ht="13.5" customHeight="1">
      <c r="B192" s="126"/>
      <c r="C192" s="255" t="str">
        <f>C130</f>
        <v>Opracownie koncepcji (…) transportu publicznego(...).</v>
      </c>
      <c r="D192" s="256"/>
      <c r="E192" s="256"/>
      <c r="F192" s="256"/>
      <c r="G192" s="256"/>
      <c r="H192" s="257"/>
      <c r="I192" s="258">
        <f>SUM(M192:P192)</f>
        <v>0</v>
      </c>
      <c r="J192" s="259"/>
      <c r="K192" s="259"/>
      <c r="L192" s="260"/>
      <c r="M192" s="27">
        <v>0</v>
      </c>
      <c r="N192" s="27">
        <v>0</v>
      </c>
      <c r="O192" s="120">
        <v>0</v>
      </c>
      <c r="P192" s="234">
        <v>0</v>
      </c>
      <c r="Q192" s="127"/>
    </row>
    <row r="193" spans="2:17" ht="13.5" customHeight="1">
      <c r="B193" s="126"/>
      <c r="C193" s="255" t="str">
        <f>C131</f>
        <v>Koszty pośrednie</v>
      </c>
      <c r="D193" s="256"/>
      <c r="E193" s="256"/>
      <c r="F193" s="256"/>
      <c r="G193" s="256"/>
      <c r="H193" s="257"/>
      <c r="I193" s="258">
        <f>SUM(M193:P193)</f>
        <v>2700</v>
      </c>
      <c r="J193" s="259"/>
      <c r="K193" s="259"/>
      <c r="L193" s="260"/>
      <c r="M193" s="27">
        <v>2700</v>
      </c>
      <c r="N193" s="27">
        <v>0</v>
      </c>
      <c r="O193" s="120">
        <v>0</v>
      </c>
      <c r="P193" s="234">
        <v>0</v>
      </c>
      <c r="Q193" s="127"/>
    </row>
    <row r="194" spans="2:17" ht="13.5" customHeight="1">
      <c r="B194" s="126"/>
      <c r="C194" s="255" t="str">
        <f>C132</f>
        <v>Opracownie koncepcji (…) węzłów przesiadkowych (...).</v>
      </c>
      <c r="D194" s="256"/>
      <c r="E194" s="256"/>
      <c r="F194" s="256"/>
      <c r="G194" s="256"/>
      <c r="H194" s="257"/>
      <c r="I194" s="258">
        <f>SUM(M194:P194)</f>
        <v>0</v>
      </c>
      <c r="J194" s="259"/>
      <c r="K194" s="259"/>
      <c r="L194" s="260"/>
      <c r="M194" s="27">
        <v>0</v>
      </c>
      <c r="N194" s="27">
        <v>0</v>
      </c>
      <c r="O194" s="120">
        <v>0</v>
      </c>
      <c r="P194" s="234">
        <v>0</v>
      </c>
      <c r="Q194" s="127"/>
    </row>
    <row r="195" spans="2:17" ht="13.5" customHeight="1">
      <c r="B195" s="126"/>
      <c r="C195" s="255" t="str">
        <f>C133</f>
        <v>Opracowanie projektów mpzp wraz z układami drogowymi.</v>
      </c>
      <c r="D195" s="256"/>
      <c r="E195" s="256"/>
      <c r="F195" s="256"/>
      <c r="G195" s="256"/>
      <c r="H195" s="257"/>
      <c r="I195" s="258">
        <f>SUM(M195:P195)</f>
        <v>157440</v>
      </c>
      <c r="J195" s="259"/>
      <c r="K195" s="259"/>
      <c r="L195" s="260"/>
      <c r="M195" s="27">
        <v>157440</v>
      </c>
      <c r="N195" s="27">
        <v>0</v>
      </c>
      <c r="O195" s="120">
        <v>0</v>
      </c>
      <c r="P195" s="234">
        <v>0</v>
      </c>
      <c r="Q195" s="127"/>
    </row>
    <row r="196" spans="2:17" ht="13.5" customHeight="1">
      <c r="B196" s="126"/>
      <c r="C196" s="255" t="str">
        <f>C134</f>
        <v>Sporządzenie inwentaryzacji istniejących obiektów stacyjnych</v>
      </c>
      <c r="D196" s="256"/>
      <c r="E196" s="256"/>
      <c r="F196" s="256"/>
      <c r="G196" s="256"/>
      <c r="H196" s="257"/>
      <c r="I196" s="258">
        <f>SUM(M196:P196)</f>
        <v>0</v>
      </c>
      <c r="J196" s="259"/>
      <c r="K196" s="259"/>
      <c r="L196" s="260"/>
      <c r="M196" s="27">
        <v>0</v>
      </c>
      <c r="N196" s="27">
        <v>0</v>
      </c>
      <c r="O196" s="120">
        <v>0</v>
      </c>
      <c r="P196" s="234">
        <v>0</v>
      </c>
      <c r="Q196" s="127"/>
    </row>
    <row r="197" spans="2:17" ht="13.5" customHeight="1">
      <c r="B197" s="126"/>
      <c r="C197" s="255" t="s">
        <v>141</v>
      </c>
      <c r="D197" s="256"/>
      <c r="E197" s="256"/>
      <c r="F197" s="256"/>
      <c r="G197" s="256"/>
      <c r="H197" s="257"/>
      <c r="I197" s="258">
        <f>SUM(K197:P197)</f>
        <v>0</v>
      </c>
      <c r="J197" s="259"/>
      <c r="K197" s="259"/>
      <c r="L197" s="260"/>
      <c r="M197" s="58">
        <v>0</v>
      </c>
      <c r="N197" s="58">
        <v>0</v>
      </c>
      <c r="O197" s="207">
        <v>0</v>
      </c>
      <c r="P197" s="198">
        <v>0</v>
      </c>
      <c r="Q197" s="127"/>
    </row>
    <row r="198" spans="2:17" ht="13.5" customHeight="1">
      <c r="B198" s="126"/>
      <c r="C198" s="255" t="s">
        <v>0</v>
      </c>
      <c r="D198" s="256"/>
      <c r="E198" s="256"/>
      <c r="F198" s="256"/>
      <c r="G198" s="256"/>
      <c r="H198" s="257"/>
      <c r="I198" s="258">
        <f>SUM(I190:L197)</f>
        <v>218873</v>
      </c>
      <c r="J198" s="259"/>
      <c r="K198" s="259"/>
      <c r="L198" s="260"/>
      <c r="M198" s="182">
        <f>SUM(M190:M197)</f>
        <v>218873</v>
      </c>
      <c r="N198" s="182">
        <f>SUM(N190:N197)</f>
        <v>0</v>
      </c>
      <c r="O198" s="182">
        <f>SUM(O190:O197)</f>
        <v>0</v>
      </c>
      <c r="P198" s="206">
        <f>SUM(P190:P197)</f>
        <v>0</v>
      </c>
      <c r="Q198" s="19"/>
    </row>
    <row r="199" spans="2:17" ht="13.5" customHeight="1">
      <c r="B199" s="261" t="s">
        <v>242</v>
      </c>
      <c r="C199" s="262"/>
      <c r="D199" s="262"/>
      <c r="E199" s="262"/>
      <c r="F199" s="262"/>
      <c r="G199" s="262"/>
      <c r="H199" s="262"/>
      <c r="I199" s="262"/>
      <c r="J199" s="262"/>
      <c r="K199" s="262"/>
      <c r="L199" s="262"/>
      <c r="M199" s="262"/>
      <c r="N199" s="262"/>
      <c r="O199" s="262"/>
      <c r="P199" s="262"/>
      <c r="Q199" s="263"/>
    </row>
    <row r="200" spans="2:17" ht="13.5" customHeight="1">
      <c r="B200" s="281"/>
      <c r="C200" s="255" t="s">
        <v>56</v>
      </c>
      <c r="D200" s="256"/>
      <c r="E200" s="256"/>
      <c r="F200" s="256"/>
      <c r="G200" s="256"/>
      <c r="H200" s="257"/>
      <c r="I200" s="282" t="s">
        <v>237</v>
      </c>
      <c r="J200" s="283"/>
      <c r="K200" s="283"/>
      <c r="L200" s="284"/>
      <c r="M200" s="268">
        <v>2017</v>
      </c>
      <c r="N200" s="269"/>
      <c r="O200" s="269"/>
      <c r="P200" s="270"/>
      <c r="Q200" s="264"/>
    </row>
    <row r="201" spans="2:17" ht="13.5" customHeight="1">
      <c r="B201" s="281"/>
      <c r="C201" s="255" t="s">
        <v>142</v>
      </c>
      <c r="D201" s="256"/>
      <c r="E201" s="256"/>
      <c r="F201" s="256"/>
      <c r="G201" s="256"/>
      <c r="H201" s="256"/>
      <c r="I201" s="256"/>
      <c r="J201" s="256"/>
      <c r="K201" s="256"/>
      <c r="L201" s="257"/>
      <c r="M201" s="18"/>
      <c r="N201" s="18"/>
      <c r="O201" s="18"/>
      <c r="P201" s="233" t="s">
        <v>251</v>
      </c>
      <c r="Q201" s="265"/>
    </row>
    <row r="202" spans="2:17" ht="13.5" customHeight="1">
      <c r="B202" s="281"/>
      <c r="C202" s="255" t="s">
        <v>11</v>
      </c>
      <c r="D202" s="256"/>
      <c r="E202" s="256"/>
      <c r="F202" s="256"/>
      <c r="G202" s="256"/>
      <c r="H202" s="257"/>
      <c r="I202" s="258">
        <f>SUM(K202:P202)</f>
        <v>0</v>
      </c>
      <c r="J202" s="259"/>
      <c r="K202" s="259"/>
      <c r="L202" s="260"/>
      <c r="M202" s="27">
        <v>0</v>
      </c>
      <c r="N202" s="27">
        <v>0</v>
      </c>
      <c r="O202" s="27">
        <v>0</v>
      </c>
      <c r="P202" s="234">
        <v>0</v>
      </c>
      <c r="Q202" s="265"/>
    </row>
    <row r="203" spans="2:17" ht="13.5" customHeight="1">
      <c r="B203" s="281"/>
      <c r="C203" s="255" t="s">
        <v>12</v>
      </c>
      <c r="D203" s="256"/>
      <c r="E203" s="256"/>
      <c r="F203" s="256"/>
      <c r="G203" s="256"/>
      <c r="H203" s="257"/>
      <c r="I203" s="258">
        <f>SUM(K203:P203)</f>
        <v>0</v>
      </c>
      <c r="J203" s="259"/>
      <c r="K203" s="259"/>
      <c r="L203" s="260"/>
      <c r="M203" s="27">
        <v>0</v>
      </c>
      <c r="N203" s="27">
        <v>0</v>
      </c>
      <c r="O203" s="27">
        <v>0</v>
      </c>
      <c r="P203" s="234">
        <v>0</v>
      </c>
      <c r="Q203" s="267"/>
    </row>
    <row r="204" spans="2:17" ht="13.5" customHeight="1">
      <c r="B204" s="126"/>
      <c r="C204" s="255" t="str">
        <f>C130</f>
        <v>Opracownie koncepcji (…) transportu publicznego(...).</v>
      </c>
      <c r="D204" s="256"/>
      <c r="E204" s="256"/>
      <c r="F204" s="256"/>
      <c r="G204" s="256"/>
      <c r="H204" s="257"/>
      <c r="I204" s="258">
        <f>SUM(M204:P204)</f>
        <v>0</v>
      </c>
      <c r="J204" s="259"/>
      <c r="K204" s="259"/>
      <c r="L204" s="260"/>
      <c r="M204" s="27">
        <v>0</v>
      </c>
      <c r="N204" s="27">
        <v>0</v>
      </c>
      <c r="O204" s="120">
        <v>0</v>
      </c>
      <c r="P204" s="234">
        <v>0</v>
      </c>
      <c r="Q204" s="127"/>
    </row>
    <row r="205" spans="2:17" ht="13.5" customHeight="1">
      <c r="B205" s="126"/>
      <c r="C205" s="255" t="str">
        <f>C131</f>
        <v>Koszty pośrednie</v>
      </c>
      <c r="D205" s="256"/>
      <c r="E205" s="256"/>
      <c r="F205" s="256"/>
      <c r="G205" s="256"/>
      <c r="H205" s="257"/>
      <c r="I205" s="258">
        <f>SUM(M205:P205)</f>
        <v>0</v>
      </c>
      <c r="J205" s="259"/>
      <c r="K205" s="259"/>
      <c r="L205" s="260"/>
      <c r="M205" s="27">
        <v>0</v>
      </c>
      <c r="N205" s="27">
        <v>0</v>
      </c>
      <c r="O205" s="120">
        <v>0</v>
      </c>
      <c r="P205" s="234">
        <v>0</v>
      </c>
      <c r="Q205" s="127"/>
    </row>
    <row r="206" spans="2:17" ht="13.5" customHeight="1">
      <c r="B206" s="126"/>
      <c r="C206" s="255" t="str">
        <f>C132</f>
        <v>Opracownie koncepcji (…) węzłów przesiadkowych (...).</v>
      </c>
      <c r="D206" s="256"/>
      <c r="E206" s="256"/>
      <c r="F206" s="256"/>
      <c r="G206" s="256"/>
      <c r="H206" s="257"/>
      <c r="I206" s="258">
        <f>SUM(M206:P206)</f>
        <v>0</v>
      </c>
      <c r="J206" s="259"/>
      <c r="K206" s="259"/>
      <c r="L206" s="260"/>
      <c r="M206" s="27">
        <v>0</v>
      </c>
      <c r="N206" s="27">
        <v>0</v>
      </c>
      <c r="O206" s="120">
        <v>0</v>
      </c>
      <c r="P206" s="234">
        <v>0</v>
      </c>
      <c r="Q206" s="127"/>
    </row>
    <row r="207" spans="2:17" ht="13.5" customHeight="1">
      <c r="B207" s="126"/>
      <c r="C207" s="255" t="str">
        <f>C133</f>
        <v>Opracowanie projektów mpzp wraz z układami drogowymi.</v>
      </c>
      <c r="D207" s="256"/>
      <c r="E207" s="256"/>
      <c r="F207" s="256"/>
      <c r="G207" s="256"/>
      <c r="H207" s="257"/>
      <c r="I207" s="258">
        <f>SUM(M207:P207)</f>
        <v>0</v>
      </c>
      <c r="J207" s="259"/>
      <c r="K207" s="259"/>
      <c r="L207" s="260"/>
      <c r="M207" s="27">
        <v>0</v>
      </c>
      <c r="N207" s="27">
        <v>0</v>
      </c>
      <c r="O207" s="120">
        <v>0</v>
      </c>
      <c r="P207" s="234">
        <v>0</v>
      </c>
      <c r="Q207" s="127"/>
    </row>
    <row r="208" spans="2:17" ht="13.5" customHeight="1">
      <c r="B208" s="126"/>
      <c r="C208" s="255" t="str">
        <f>C134</f>
        <v>Sporządzenie inwentaryzacji istniejących obiektów stacyjnych</v>
      </c>
      <c r="D208" s="256"/>
      <c r="E208" s="256"/>
      <c r="F208" s="256"/>
      <c r="G208" s="256"/>
      <c r="H208" s="257"/>
      <c r="I208" s="258">
        <f>SUM(M208:P208)</f>
        <v>0</v>
      </c>
      <c r="J208" s="259"/>
      <c r="K208" s="259"/>
      <c r="L208" s="260"/>
      <c r="M208" s="27">
        <v>0</v>
      </c>
      <c r="N208" s="27">
        <v>0</v>
      </c>
      <c r="O208" s="120">
        <v>0</v>
      </c>
      <c r="P208" s="234">
        <v>0</v>
      </c>
      <c r="Q208" s="127"/>
    </row>
    <row r="209" spans="2:17" ht="13.5" customHeight="1">
      <c r="B209" s="126"/>
      <c r="C209" s="255" t="s">
        <v>141</v>
      </c>
      <c r="D209" s="256"/>
      <c r="E209" s="256"/>
      <c r="F209" s="256"/>
      <c r="G209" s="256"/>
      <c r="H209" s="257"/>
      <c r="I209" s="258">
        <f>SUM(K209:P209)</f>
        <v>0</v>
      </c>
      <c r="J209" s="259"/>
      <c r="K209" s="259"/>
      <c r="L209" s="260"/>
      <c r="M209" s="58">
        <v>0</v>
      </c>
      <c r="N209" s="58">
        <v>0</v>
      </c>
      <c r="O209" s="207">
        <v>0</v>
      </c>
      <c r="P209" s="198">
        <v>0</v>
      </c>
      <c r="Q209" s="127"/>
    </row>
    <row r="210" spans="2:17" ht="13.5" customHeight="1">
      <c r="B210" s="126"/>
      <c r="C210" s="255" t="s">
        <v>0</v>
      </c>
      <c r="D210" s="256"/>
      <c r="E210" s="256"/>
      <c r="F210" s="256"/>
      <c r="G210" s="256"/>
      <c r="H210" s="257"/>
      <c r="I210" s="258">
        <f>SUM(I202:L209)</f>
        <v>0</v>
      </c>
      <c r="J210" s="259"/>
      <c r="K210" s="259"/>
      <c r="L210" s="260"/>
      <c r="M210" s="182">
        <f>SUM(M202:M209)</f>
        <v>0</v>
      </c>
      <c r="N210" s="182">
        <f>SUM(N202:N209)</f>
        <v>0</v>
      </c>
      <c r="O210" s="182">
        <f>SUM(O202:O209)</f>
        <v>0</v>
      </c>
      <c r="P210" s="206">
        <f>SUM(P202:P209)</f>
        <v>0</v>
      </c>
      <c r="Q210" s="19"/>
    </row>
    <row r="211" spans="2:17" ht="20.25" customHeight="1">
      <c r="B211" s="299" t="s">
        <v>143</v>
      </c>
      <c r="C211" s="300"/>
      <c r="D211" s="300"/>
      <c r="E211" s="300"/>
      <c r="F211" s="300"/>
      <c r="G211" s="300"/>
      <c r="H211" s="300"/>
      <c r="I211" s="300"/>
      <c r="J211" s="300"/>
      <c r="K211" s="300"/>
      <c r="L211" s="300"/>
      <c r="M211" s="300"/>
      <c r="N211" s="300"/>
      <c r="O211" s="300"/>
      <c r="P211" s="300"/>
      <c r="Q211" s="301"/>
    </row>
    <row r="212" spans="2:17" ht="12.75">
      <c r="B212" s="302" t="s">
        <v>144</v>
      </c>
      <c r="C212" s="303"/>
      <c r="D212" s="303"/>
      <c r="E212" s="303"/>
      <c r="F212" s="303"/>
      <c r="G212" s="303"/>
      <c r="H212" s="303"/>
      <c r="I212" s="303"/>
      <c r="J212" s="303"/>
      <c r="K212" s="303"/>
      <c r="L212" s="303"/>
      <c r="M212" s="303"/>
      <c r="N212" s="303"/>
      <c r="O212" s="303"/>
      <c r="P212" s="303"/>
      <c r="Q212" s="304"/>
    </row>
    <row r="213" spans="2:17" ht="12.75">
      <c r="B213" s="40"/>
      <c r="C213" s="293" t="s">
        <v>14</v>
      </c>
      <c r="D213" s="294"/>
      <c r="E213" s="294"/>
      <c r="F213" s="294"/>
      <c r="G213" s="294"/>
      <c r="H213" s="294"/>
      <c r="I213" s="294"/>
      <c r="J213" s="295"/>
      <c r="K213" s="293" t="s">
        <v>73</v>
      </c>
      <c r="L213" s="294"/>
      <c r="M213" s="295"/>
      <c r="N213" s="293" t="s">
        <v>16</v>
      </c>
      <c r="O213" s="295"/>
      <c r="P213" s="59"/>
      <c r="Q213" s="15"/>
    </row>
    <row r="214" spans="2:17" ht="16.5" customHeight="1">
      <c r="B214" s="60"/>
      <c r="C214" s="285" t="s">
        <v>17</v>
      </c>
      <c r="D214" s="286"/>
      <c r="E214" s="286"/>
      <c r="F214" s="286"/>
      <c r="G214" s="286"/>
      <c r="H214" s="286"/>
      <c r="I214" s="286"/>
      <c r="J214" s="287"/>
      <c r="K214" s="296">
        <v>1621467.65</v>
      </c>
      <c r="L214" s="297"/>
      <c r="M214" s="298"/>
      <c r="N214" s="288">
        <f>IF(K220=0,0,K214/K220)</f>
        <v>0.85</v>
      </c>
      <c r="O214" s="289"/>
      <c r="P214" s="472"/>
      <c r="Q214" s="473"/>
    </row>
    <row r="215" spans="2:17" ht="16.5" customHeight="1">
      <c r="B215" s="60"/>
      <c r="C215" s="61"/>
      <c r="D215" s="61"/>
      <c r="E215" s="285" t="s">
        <v>18</v>
      </c>
      <c r="F215" s="286"/>
      <c r="G215" s="286"/>
      <c r="H215" s="286"/>
      <c r="I215" s="286"/>
      <c r="J215" s="287"/>
      <c r="K215" s="290">
        <f>K216+K219</f>
        <v>286141.35</v>
      </c>
      <c r="L215" s="291"/>
      <c r="M215" s="292"/>
      <c r="N215" s="288">
        <f>IF(K220=0,0,K215/K220)</f>
        <v>0.15</v>
      </c>
      <c r="O215" s="289"/>
      <c r="P215" s="472"/>
      <c r="Q215" s="473"/>
    </row>
    <row r="216" spans="2:17" ht="32.25" customHeight="1">
      <c r="B216" s="60"/>
      <c r="C216" s="61"/>
      <c r="D216" s="61"/>
      <c r="E216" s="22"/>
      <c r="F216" s="285" t="s">
        <v>19</v>
      </c>
      <c r="G216" s="286"/>
      <c r="H216" s="286"/>
      <c r="I216" s="286"/>
      <c r="J216" s="287"/>
      <c r="K216" s="290">
        <f>K217+K218</f>
        <v>286141.35</v>
      </c>
      <c r="L216" s="291"/>
      <c r="M216" s="292"/>
      <c r="N216" s="288">
        <f>IF(K220=0,0,K216/K220)</f>
        <v>0.15</v>
      </c>
      <c r="O216" s="289"/>
      <c r="P216" s="472"/>
      <c r="Q216" s="473"/>
    </row>
    <row r="217" spans="2:17" ht="16.5" customHeight="1">
      <c r="B217" s="60"/>
      <c r="C217" s="61"/>
      <c r="D217" s="61"/>
      <c r="E217" s="62"/>
      <c r="F217" s="62"/>
      <c r="G217" s="594" t="s">
        <v>20</v>
      </c>
      <c r="H217" s="595"/>
      <c r="I217" s="595"/>
      <c r="J217" s="596"/>
      <c r="K217" s="296">
        <v>286141.35</v>
      </c>
      <c r="L217" s="297"/>
      <c r="M217" s="298"/>
      <c r="N217" s="288">
        <f>IF(K217=0,0,K217/K220)</f>
        <v>0.15</v>
      </c>
      <c r="O217" s="289"/>
      <c r="P217" s="472"/>
      <c r="Q217" s="473"/>
    </row>
    <row r="218" spans="2:17" ht="16.5" customHeight="1">
      <c r="B218" s="60"/>
      <c r="C218" s="61"/>
      <c r="D218" s="61"/>
      <c r="E218" s="62"/>
      <c r="F218" s="62"/>
      <c r="G218" s="594" t="s">
        <v>21</v>
      </c>
      <c r="H218" s="595"/>
      <c r="I218" s="595"/>
      <c r="J218" s="596"/>
      <c r="K218" s="296">
        <v>0</v>
      </c>
      <c r="L218" s="297"/>
      <c r="M218" s="298"/>
      <c r="N218" s="288">
        <f>IF(K220=0,0,K218/K220)</f>
        <v>0</v>
      </c>
      <c r="O218" s="289"/>
      <c r="P218" s="472"/>
      <c r="Q218" s="473"/>
    </row>
    <row r="219" spans="2:17" ht="28.5" customHeight="1">
      <c r="B219" s="60"/>
      <c r="C219" s="61"/>
      <c r="D219" s="61"/>
      <c r="E219" s="23"/>
      <c r="F219" s="285" t="s">
        <v>22</v>
      </c>
      <c r="G219" s="286"/>
      <c r="H219" s="286"/>
      <c r="I219" s="286"/>
      <c r="J219" s="287"/>
      <c r="K219" s="598">
        <v>0</v>
      </c>
      <c r="L219" s="598"/>
      <c r="M219" s="598"/>
      <c r="N219" s="597">
        <f>IF(K220=0,0,K219/K220)</f>
        <v>0</v>
      </c>
      <c r="O219" s="597"/>
      <c r="P219" s="472"/>
      <c r="Q219" s="473"/>
    </row>
    <row r="220" spans="2:17" ht="16.5" customHeight="1">
      <c r="B220" s="60"/>
      <c r="C220" s="61"/>
      <c r="D220" s="61"/>
      <c r="E220" s="593" t="s">
        <v>145</v>
      </c>
      <c r="F220" s="593"/>
      <c r="G220" s="593"/>
      <c r="H220" s="593"/>
      <c r="I220" s="593"/>
      <c r="J220" s="593"/>
      <c r="K220" s="614">
        <f>K214+K215</f>
        <v>1907609</v>
      </c>
      <c r="L220" s="614"/>
      <c r="M220" s="614"/>
      <c r="N220" s="597">
        <v>1</v>
      </c>
      <c r="O220" s="597"/>
      <c r="P220" s="472"/>
      <c r="Q220" s="473"/>
    </row>
    <row r="221" spans="2:17" ht="16.5" customHeight="1">
      <c r="B221" s="60"/>
      <c r="C221" s="61"/>
      <c r="D221" s="61"/>
      <c r="E221" s="593" t="s">
        <v>23</v>
      </c>
      <c r="F221" s="593"/>
      <c r="G221" s="593"/>
      <c r="H221" s="593"/>
      <c r="I221" s="593"/>
      <c r="J221" s="593"/>
      <c r="K221" s="598">
        <v>0</v>
      </c>
      <c r="L221" s="598"/>
      <c r="M221" s="598"/>
      <c r="N221" s="597">
        <f>IF(K220=0,0,K221/K220)</f>
        <v>0</v>
      </c>
      <c r="O221" s="597"/>
      <c r="P221" s="472"/>
      <c r="Q221" s="473"/>
    </row>
    <row r="222" spans="2:17" ht="16.5" customHeight="1">
      <c r="B222" s="60"/>
      <c r="C222" s="61"/>
      <c r="D222" s="61"/>
      <c r="E222" s="468" t="s">
        <v>24</v>
      </c>
      <c r="F222" s="468"/>
      <c r="G222" s="468"/>
      <c r="H222" s="468"/>
      <c r="I222" s="468"/>
      <c r="J222" s="468"/>
      <c r="K222" s="470">
        <f>K220+K221</f>
        <v>1907609</v>
      </c>
      <c r="L222" s="470"/>
      <c r="M222" s="470"/>
      <c r="N222" s="412">
        <f>IF(K220=0,0,K222/K220)</f>
        <v>1</v>
      </c>
      <c r="O222" s="412"/>
      <c r="P222" s="472"/>
      <c r="Q222" s="473"/>
    </row>
    <row r="223" spans="2:17" ht="7.5" customHeight="1">
      <c r="B223" s="281"/>
      <c r="C223" s="281"/>
      <c r="D223" s="281"/>
      <c r="E223" s="265"/>
      <c r="F223" s="265"/>
      <c r="G223" s="265"/>
      <c r="H223" s="265"/>
      <c r="I223" s="265"/>
      <c r="J223" s="265"/>
      <c r="K223" s="265"/>
      <c r="L223" s="265"/>
      <c r="M223" s="265"/>
      <c r="N223" s="265"/>
      <c r="O223" s="265"/>
      <c r="P223" s="281"/>
      <c r="Q223" s="281"/>
    </row>
    <row r="224" spans="2:17" ht="12.75">
      <c r="B224" s="281"/>
      <c r="C224" s="281"/>
      <c r="D224" s="281"/>
      <c r="E224" s="409" t="s">
        <v>147</v>
      </c>
      <c r="F224" s="384"/>
      <c r="G224" s="404"/>
      <c r="H224" s="404"/>
      <c r="I224" s="404"/>
      <c r="J224" s="560"/>
      <c r="K224" s="602">
        <v>190760.9</v>
      </c>
      <c r="L224" s="602"/>
      <c r="M224" s="602"/>
      <c r="N224" s="474">
        <f>IF(K220=0,0,K224/K220)</f>
        <v>0.09999999999999999</v>
      </c>
      <c r="O224" s="474"/>
      <c r="P224" s="281"/>
      <c r="Q224" s="281"/>
    </row>
    <row r="225" spans="2:17" ht="4.5" customHeight="1">
      <c r="B225" s="281"/>
      <c r="C225" s="281"/>
      <c r="D225" s="281"/>
      <c r="E225" s="265"/>
      <c r="F225" s="265"/>
      <c r="G225" s="265"/>
      <c r="H225" s="265"/>
      <c r="I225" s="265"/>
      <c r="J225" s="265"/>
      <c r="K225" s="265"/>
      <c r="L225" s="265"/>
      <c r="M225" s="265"/>
      <c r="N225" s="265"/>
      <c r="O225" s="265"/>
      <c r="P225" s="281"/>
      <c r="Q225" s="281"/>
    </row>
    <row r="226" spans="2:17" ht="21" customHeight="1">
      <c r="B226" s="264"/>
      <c r="C226" s="264"/>
      <c r="D226" s="264"/>
      <c r="E226" s="303" t="s">
        <v>148</v>
      </c>
      <c r="F226" s="303"/>
      <c r="G226" s="469"/>
      <c r="H226" s="469"/>
      <c r="I226" s="469"/>
      <c r="J226" s="469"/>
      <c r="K226" s="469"/>
      <c r="L226" s="469"/>
      <c r="M226" s="469"/>
      <c r="N226" s="469"/>
      <c r="O226" s="469"/>
      <c r="P226" s="264"/>
      <c r="Q226" s="264"/>
    </row>
    <row r="227" spans="2:17" ht="55.5" customHeight="1">
      <c r="B227" s="280"/>
      <c r="C227" s="280"/>
      <c r="D227" s="280"/>
      <c r="E227" s="487" t="s">
        <v>309</v>
      </c>
      <c r="F227" s="488"/>
      <c r="G227" s="488"/>
      <c r="H227" s="488"/>
      <c r="I227" s="488"/>
      <c r="J227" s="488"/>
      <c r="K227" s="488"/>
      <c r="L227" s="488"/>
      <c r="M227" s="488"/>
      <c r="N227" s="488"/>
      <c r="O227" s="489"/>
      <c r="P227" s="280"/>
      <c r="Q227" s="280"/>
    </row>
    <row r="228" spans="2:17" ht="6" customHeight="1">
      <c r="B228" s="264"/>
      <c r="C228" s="264"/>
      <c r="D228" s="264"/>
      <c r="E228" s="265"/>
      <c r="F228" s="265"/>
      <c r="G228" s="265"/>
      <c r="H228" s="265"/>
      <c r="I228" s="265"/>
      <c r="J228" s="265"/>
      <c r="K228" s="265"/>
      <c r="L228" s="265"/>
      <c r="M228" s="265"/>
      <c r="N228" s="265"/>
      <c r="O228" s="265"/>
      <c r="P228" s="264"/>
      <c r="Q228" s="264"/>
    </row>
    <row r="229" spans="2:17" ht="18" customHeight="1">
      <c r="B229" s="302" t="s">
        <v>229</v>
      </c>
      <c r="C229" s="404"/>
      <c r="D229" s="404"/>
      <c r="E229" s="404"/>
      <c r="F229" s="404"/>
      <c r="G229" s="404"/>
      <c r="H229" s="404"/>
      <c r="I229" s="404"/>
      <c r="J229" s="404"/>
      <c r="K229" s="404"/>
      <c r="L229" s="404"/>
      <c r="M229" s="404"/>
      <c r="N229" s="469"/>
      <c r="O229" s="404"/>
      <c r="P229" s="404"/>
      <c r="Q229" s="405"/>
    </row>
    <row r="230" spans="2:17" ht="24" customHeight="1">
      <c r="B230" s="264"/>
      <c r="C230" s="573"/>
      <c r="D230" s="574"/>
      <c r="E230" s="574"/>
      <c r="F230" s="574"/>
      <c r="G230" s="603"/>
      <c r="H230" s="604"/>
      <c r="I230" s="604"/>
      <c r="J230" s="604"/>
      <c r="K230" s="604"/>
      <c r="L230" s="604"/>
      <c r="M230" s="605"/>
      <c r="N230" s="415" t="s">
        <v>149</v>
      </c>
      <c r="O230" s="599" t="s">
        <v>146</v>
      </c>
      <c r="P230" s="599"/>
      <c r="Q230" s="264"/>
    </row>
    <row r="231" spans="2:17" ht="12.75" customHeight="1">
      <c r="B231" s="265"/>
      <c r="C231" s="575"/>
      <c r="D231" s="576"/>
      <c r="E231" s="576"/>
      <c r="F231" s="576"/>
      <c r="G231" s="573" t="s">
        <v>151</v>
      </c>
      <c r="H231" s="579"/>
      <c r="I231" s="410" t="s">
        <v>153</v>
      </c>
      <c r="J231" s="411"/>
      <c r="K231" s="608" t="s">
        <v>145</v>
      </c>
      <c r="L231" s="608"/>
      <c r="M231" s="608"/>
      <c r="N231" s="415"/>
      <c r="O231" s="600"/>
      <c r="P231" s="600"/>
      <c r="Q231" s="265"/>
    </row>
    <row r="232" spans="2:17" ht="13.5" customHeight="1">
      <c r="B232" s="265"/>
      <c r="C232" s="575"/>
      <c r="D232" s="576"/>
      <c r="E232" s="576"/>
      <c r="F232" s="576"/>
      <c r="G232" s="577" t="s">
        <v>152</v>
      </c>
      <c r="H232" s="601"/>
      <c r="I232" s="606" t="s">
        <v>154</v>
      </c>
      <c r="J232" s="607"/>
      <c r="K232" s="414" t="s">
        <v>155</v>
      </c>
      <c r="L232" s="414"/>
      <c r="M232" s="414"/>
      <c r="N232" s="415"/>
      <c r="O232" s="471" t="s">
        <v>150</v>
      </c>
      <c r="P232" s="471"/>
      <c r="Q232" s="265"/>
    </row>
    <row r="233" spans="2:17" ht="13.5" customHeight="1">
      <c r="B233" s="265"/>
      <c r="C233" s="577"/>
      <c r="D233" s="578"/>
      <c r="E233" s="578"/>
      <c r="F233" s="578"/>
      <c r="G233" s="557" t="s">
        <v>228</v>
      </c>
      <c r="H233" s="558"/>
      <c r="I233" s="612" t="s">
        <v>228</v>
      </c>
      <c r="J233" s="613"/>
      <c r="K233" s="557" t="s">
        <v>228</v>
      </c>
      <c r="L233" s="558"/>
      <c r="M233" s="20" t="s">
        <v>156</v>
      </c>
      <c r="N233" s="20" t="s">
        <v>228</v>
      </c>
      <c r="O233" s="415" t="s">
        <v>228</v>
      </c>
      <c r="P233" s="415"/>
      <c r="Q233" s="265"/>
    </row>
    <row r="234" spans="2:17" ht="25.5" customHeight="1">
      <c r="B234" s="265"/>
      <c r="C234" s="248" t="s">
        <v>11</v>
      </c>
      <c r="D234" s="249"/>
      <c r="E234" s="249"/>
      <c r="F234" s="250"/>
      <c r="G234" s="238">
        <v>202515.9</v>
      </c>
      <c r="H234" s="239"/>
      <c r="I234" s="413">
        <v>35738.1</v>
      </c>
      <c r="J234" s="239"/>
      <c r="K234" s="278">
        <f aca="true" t="shared" si="8" ref="K234:K240">G234+I234</f>
        <v>238254</v>
      </c>
      <c r="L234" s="279"/>
      <c r="M234" s="65">
        <f>IF(K242=0,0,K234/K242)</f>
        <v>0.1248966638341505</v>
      </c>
      <c r="N234" s="121">
        <v>0</v>
      </c>
      <c r="O234" s="416">
        <f aca="true" t="shared" si="9" ref="O234:O241">K234+N234</f>
        <v>238254</v>
      </c>
      <c r="P234" s="417"/>
      <c r="Q234" s="265"/>
    </row>
    <row r="235" spans="2:17" ht="25.5" customHeight="1">
      <c r="B235" s="280"/>
      <c r="C235" s="248" t="s">
        <v>12</v>
      </c>
      <c r="D235" s="249"/>
      <c r="E235" s="249"/>
      <c r="F235" s="250"/>
      <c r="G235" s="238">
        <v>100895</v>
      </c>
      <c r="H235" s="239"/>
      <c r="I235" s="413">
        <v>17805</v>
      </c>
      <c r="J235" s="239"/>
      <c r="K235" s="278">
        <f t="shared" si="8"/>
        <v>118700</v>
      </c>
      <c r="L235" s="279"/>
      <c r="M235" s="65">
        <f>IF(K242=0,0,K235/K242)</f>
        <v>0.062224491496947226</v>
      </c>
      <c r="N235" s="121">
        <v>0</v>
      </c>
      <c r="O235" s="253">
        <f t="shared" si="9"/>
        <v>118700</v>
      </c>
      <c r="P235" s="417"/>
      <c r="Q235" s="267"/>
    </row>
    <row r="236" spans="2:17" ht="25.5" customHeight="1">
      <c r="B236" s="19"/>
      <c r="C236" s="248" t="str">
        <f>C130</f>
        <v>Opracownie koncepcji (…) transportu publicznego(...).</v>
      </c>
      <c r="D236" s="249"/>
      <c r="E236" s="249"/>
      <c r="F236" s="250"/>
      <c r="G236" s="238">
        <v>189040</v>
      </c>
      <c r="H236" s="239"/>
      <c r="I236" s="238">
        <v>33360</v>
      </c>
      <c r="J236" s="239"/>
      <c r="K236" s="278">
        <f t="shared" si="8"/>
        <v>222400</v>
      </c>
      <c r="L236" s="279"/>
      <c r="M236" s="65">
        <f>IF(K242=0,0,K236/K242)</f>
        <v>0.11658573638518166</v>
      </c>
      <c r="N236" s="191">
        <v>0</v>
      </c>
      <c r="O236" s="278">
        <f t="shared" si="9"/>
        <v>222400</v>
      </c>
      <c r="P236" s="279"/>
      <c r="Q236" s="127"/>
    </row>
    <row r="237" spans="2:17" ht="25.5" customHeight="1">
      <c r="B237" s="19"/>
      <c r="C237" s="248" t="str">
        <f>C131</f>
        <v>Koszty pośrednie</v>
      </c>
      <c r="D237" s="249"/>
      <c r="E237" s="249"/>
      <c r="F237" s="250"/>
      <c r="G237" s="238">
        <v>20655</v>
      </c>
      <c r="H237" s="239"/>
      <c r="I237" s="238">
        <v>3645</v>
      </c>
      <c r="J237" s="239"/>
      <c r="K237" s="278">
        <f t="shared" si="8"/>
        <v>24300</v>
      </c>
      <c r="L237" s="279"/>
      <c r="M237" s="65">
        <f>IF(K242=0,0,K237/K242)</f>
        <v>0.012738459506114722</v>
      </c>
      <c r="N237" s="191">
        <v>0</v>
      </c>
      <c r="O237" s="253">
        <f t="shared" si="9"/>
        <v>24300</v>
      </c>
      <c r="P237" s="254"/>
      <c r="Q237" s="127"/>
    </row>
    <row r="238" spans="2:17" ht="25.5" customHeight="1">
      <c r="B238" s="19"/>
      <c r="C238" s="248" t="str">
        <f>C132</f>
        <v>Opracownie koncepcji (…) węzłów przesiadkowych (...).</v>
      </c>
      <c r="D238" s="249"/>
      <c r="E238" s="249"/>
      <c r="F238" s="250"/>
      <c r="G238" s="238">
        <v>58352.5</v>
      </c>
      <c r="H238" s="239"/>
      <c r="I238" s="238">
        <v>10297.5</v>
      </c>
      <c r="J238" s="239"/>
      <c r="K238" s="278">
        <f t="shared" si="8"/>
        <v>68650</v>
      </c>
      <c r="L238" s="279"/>
      <c r="M238" s="65">
        <f>IF(K242=0,0,K238/K242)</f>
        <v>0.03598745864587554</v>
      </c>
      <c r="N238" s="191">
        <v>0</v>
      </c>
      <c r="O238" s="253">
        <f t="shared" si="9"/>
        <v>68650</v>
      </c>
      <c r="P238" s="254"/>
      <c r="Q238" s="127"/>
    </row>
    <row r="239" spans="2:17" ht="25.5" customHeight="1">
      <c r="B239" s="19"/>
      <c r="C239" s="248" t="str">
        <f>C133</f>
        <v>Opracowanie projektów mpzp wraz z układami drogowymi.</v>
      </c>
      <c r="D239" s="249"/>
      <c r="E239" s="249"/>
      <c r="F239" s="250"/>
      <c r="G239" s="238">
        <v>808171.5</v>
      </c>
      <c r="H239" s="239"/>
      <c r="I239" s="238">
        <v>142618.5</v>
      </c>
      <c r="J239" s="239"/>
      <c r="K239" s="278">
        <f t="shared" si="8"/>
        <v>950790</v>
      </c>
      <c r="L239" s="279"/>
      <c r="M239" s="65">
        <f>IF(K242=0,0,K239/K242)</f>
        <v>0.498419749539869</v>
      </c>
      <c r="N239" s="191">
        <v>0</v>
      </c>
      <c r="O239" s="253">
        <f t="shared" si="9"/>
        <v>950790</v>
      </c>
      <c r="P239" s="254"/>
      <c r="Q239" s="127"/>
    </row>
    <row r="240" spans="2:17" ht="25.5" customHeight="1">
      <c r="B240" s="19"/>
      <c r="C240" s="248" t="str">
        <f>C134</f>
        <v>Sporządzenie inwentaryzacji istniejących obiektów stacyjnych</v>
      </c>
      <c r="D240" s="249"/>
      <c r="E240" s="249"/>
      <c r="F240" s="250"/>
      <c r="G240" s="238">
        <v>241837.75</v>
      </c>
      <c r="H240" s="239"/>
      <c r="I240" s="238">
        <v>42677.25</v>
      </c>
      <c r="J240" s="239"/>
      <c r="K240" s="278">
        <f t="shared" si="8"/>
        <v>284515</v>
      </c>
      <c r="L240" s="279"/>
      <c r="M240" s="65">
        <f>IF(K242=0,0,K240/K242)</f>
        <v>0.14914744059186133</v>
      </c>
      <c r="N240" s="191">
        <v>0</v>
      </c>
      <c r="O240" s="278">
        <f t="shared" si="9"/>
        <v>284515</v>
      </c>
      <c r="P240" s="279"/>
      <c r="Q240" s="127"/>
    </row>
    <row r="241" spans="2:17" ht="25.5" customHeight="1">
      <c r="B241" s="19"/>
      <c r="C241" s="248" t="s">
        <v>157</v>
      </c>
      <c r="D241" s="249"/>
      <c r="E241" s="249"/>
      <c r="F241" s="250"/>
      <c r="G241" s="238">
        <v>0</v>
      </c>
      <c r="H241" s="239"/>
      <c r="I241" s="413">
        <v>0</v>
      </c>
      <c r="J241" s="239"/>
      <c r="K241" s="278">
        <f>I241+G241</f>
        <v>0</v>
      </c>
      <c r="L241" s="279"/>
      <c r="M241" s="65">
        <f>IF(K242=0,0,K241/K242)</f>
        <v>0</v>
      </c>
      <c r="N241" s="191">
        <v>0</v>
      </c>
      <c r="O241" s="251">
        <f t="shared" si="9"/>
        <v>0</v>
      </c>
      <c r="P241" s="252"/>
      <c r="Q241" s="127"/>
    </row>
    <row r="242" spans="2:17" s="44" customFormat="1" ht="23.25" customHeight="1">
      <c r="B242" s="19"/>
      <c r="C242" s="248" t="s">
        <v>158</v>
      </c>
      <c r="D242" s="249"/>
      <c r="E242" s="249"/>
      <c r="F242" s="250"/>
      <c r="G242" s="278">
        <f>SUM(G234:H241)</f>
        <v>1621467.65</v>
      </c>
      <c r="H242" s="279"/>
      <c r="I242" s="592">
        <f>SUM(I234:J241)</f>
        <v>286141.35</v>
      </c>
      <c r="J242" s="279"/>
      <c r="K242" s="278">
        <f>SUM(K234:L241)</f>
        <v>1907609</v>
      </c>
      <c r="L242" s="279"/>
      <c r="M242" s="65">
        <v>1</v>
      </c>
      <c r="N242" s="131">
        <f>SUM(N234:N241)</f>
        <v>0</v>
      </c>
      <c r="O242" s="565">
        <f>SUM(O234:P241)</f>
        <v>1907609</v>
      </c>
      <c r="P242" s="565"/>
      <c r="Q242" s="19"/>
    </row>
    <row r="243" spans="2:17" ht="6" customHeight="1">
      <c r="B243" s="264"/>
      <c r="C243" s="265"/>
      <c r="D243" s="265"/>
      <c r="E243" s="265"/>
      <c r="F243" s="265"/>
      <c r="G243" s="265"/>
      <c r="H243" s="265"/>
      <c r="I243" s="265"/>
      <c r="J243" s="265"/>
      <c r="K243" s="265"/>
      <c r="L243" s="265"/>
      <c r="M243" s="265"/>
      <c r="N243" s="265"/>
      <c r="O243" s="265"/>
      <c r="P243" s="264"/>
      <c r="Q243" s="264"/>
    </row>
    <row r="244" spans="2:17" ht="18.75" customHeight="1">
      <c r="B244" s="550" t="s">
        <v>230</v>
      </c>
      <c r="C244" s="551"/>
      <c r="D244" s="551"/>
      <c r="E244" s="551"/>
      <c r="F244" s="551"/>
      <c r="G244" s="551"/>
      <c r="H244" s="551"/>
      <c r="I244" s="551"/>
      <c r="J244" s="551"/>
      <c r="K244" s="551"/>
      <c r="L244" s="551"/>
      <c r="M244" s="551"/>
      <c r="N244" s="551"/>
      <c r="O244" s="551"/>
      <c r="P244" s="551"/>
      <c r="Q244" s="551"/>
    </row>
    <row r="245" spans="2:17" ht="12.75" customHeight="1">
      <c r="B245" s="264"/>
      <c r="C245" s="615" t="s">
        <v>25</v>
      </c>
      <c r="D245" s="616"/>
      <c r="E245" s="616"/>
      <c r="F245" s="616"/>
      <c r="G245" s="616"/>
      <c r="H245" s="616"/>
      <c r="I245" s="617"/>
      <c r="J245" s="21">
        <v>2012</v>
      </c>
      <c r="K245" s="21">
        <v>2013</v>
      </c>
      <c r="L245" s="21">
        <v>2014</v>
      </c>
      <c r="M245" s="21">
        <v>2015</v>
      </c>
      <c r="N245" s="21">
        <v>2016</v>
      </c>
      <c r="O245" s="21">
        <v>2017</v>
      </c>
      <c r="P245" s="21" t="s">
        <v>3</v>
      </c>
      <c r="Q245" s="264"/>
    </row>
    <row r="246" spans="2:17" ht="15.75" customHeight="1">
      <c r="B246" s="265"/>
      <c r="C246" s="277" t="s">
        <v>26</v>
      </c>
      <c r="D246" s="277"/>
      <c r="E246" s="277"/>
      <c r="F246" s="277"/>
      <c r="G246" s="277"/>
      <c r="H246" s="277"/>
      <c r="I246" s="277"/>
      <c r="J246" s="277"/>
      <c r="K246" s="277"/>
      <c r="L246" s="277"/>
      <c r="M246" s="277"/>
      <c r="N246" s="277"/>
      <c r="O246" s="277"/>
      <c r="P246" s="277"/>
      <c r="Q246" s="265"/>
    </row>
    <row r="247" spans="2:17" ht="13.5" customHeight="1">
      <c r="B247" s="265"/>
      <c r="C247" s="274" t="s">
        <v>11</v>
      </c>
      <c r="D247" s="275"/>
      <c r="E247" s="275"/>
      <c r="F247" s="275"/>
      <c r="G247" s="275"/>
      <c r="H247" s="275"/>
      <c r="I247" s="276"/>
      <c r="J247" s="27">
        <v>0</v>
      </c>
      <c r="K247" s="27">
        <v>0</v>
      </c>
      <c r="L247" s="27">
        <v>100487</v>
      </c>
      <c r="M247" s="27">
        <v>116184</v>
      </c>
      <c r="N247" s="27">
        <v>21583</v>
      </c>
      <c r="O247" s="27">
        <v>0</v>
      </c>
      <c r="P247" s="122">
        <f aca="true" t="shared" si="10" ref="P247:P255">SUM(J247:O247)</f>
        <v>238254</v>
      </c>
      <c r="Q247" s="265"/>
    </row>
    <row r="248" spans="2:17" ht="12.75">
      <c r="B248" s="265"/>
      <c r="C248" s="274" t="s">
        <v>12</v>
      </c>
      <c r="D248" s="275"/>
      <c r="E248" s="275"/>
      <c r="F248" s="275"/>
      <c r="G248" s="275"/>
      <c r="H248" s="275"/>
      <c r="I248" s="276"/>
      <c r="J248" s="27">
        <v>0</v>
      </c>
      <c r="K248" s="27">
        <v>0</v>
      </c>
      <c r="L248" s="27">
        <v>32650</v>
      </c>
      <c r="M248" s="27">
        <v>48900</v>
      </c>
      <c r="N248" s="27">
        <v>37150</v>
      </c>
      <c r="O248" s="120">
        <v>0</v>
      </c>
      <c r="P248" s="122">
        <f t="shared" si="10"/>
        <v>118700</v>
      </c>
      <c r="Q248" s="266"/>
    </row>
    <row r="249" spans="2:17" ht="12.75">
      <c r="B249" s="265"/>
      <c r="C249" s="274" t="str">
        <f>C130</f>
        <v>Opracownie koncepcji (…) transportu publicznego(...).</v>
      </c>
      <c r="D249" s="275"/>
      <c r="E249" s="275"/>
      <c r="F249" s="275"/>
      <c r="G249" s="275"/>
      <c r="H249" s="275"/>
      <c r="I249" s="276"/>
      <c r="J249" s="27">
        <v>0</v>
      </c>
      <c r="K249" s="27">
        <v>0</v>
      </c>
      <c r="L249" s="27">
        <v>222400</v>
      </c>
      <c r="M249" s="27">
        <v>0</v>
      </c>
      <c r="N249" s="27">
        <v>0</v>
      </c>
      <c r="O249" s="120">
        <v>0</v>
      </c>
      <c r="P249" s="64">
        <f t="shared" si="10"/>
        <v>222400</v>
      </c>
      <c r="Q249" s="266"/>
    </row>
    <row r="250" spans="2:17" ht="12.75">
      <c r="B250" s="265"/>
      <c r="C250" s="274" t="str">
        <f>C131</f>
        <v>Koszty pośrednie</v>
      </c>
      <c r="D250" s="275"/>
      <c r="E250" s="275"/>
      <c r="F250" s="275"/>
      <c r="G250" s="275"/>
      <c r="H250" s="275"/>
      <c r="I250" s="276"/>
      <c r="J250" s="27">
        <v>0</v>
      </c>
      <c r="K250" s="27">
        <v>0</v>
      </c>
      <c r="L250" s="27">
        <v>10800</v>
      </c>
      <c r="M250" s="27">
        <v>10800</v>
      </c>
      <c r="N250" s="27">
        <v>2700</v>
      </c>
      <c r="O250" s="120">
        <v>0</v>
      </c>
      <c r="P250" s="122">
        <f t="shared" si="10"/>
        <v>24300</v>
      </c>
      <c r="Q250" s="266"/>
    </row>
    <row r="251" spans="2:17" ht="12.75">
      <c r="B251" s="265"/>
      <c r="C251" s="274" t="str">
        <f>C132</f>
        <v>Opracownie koncepcji (…) węzłów przesiadkowych (...).</v>
      </c>
      <c r="D251" s="275"/>
      <c r="E251" s="275"/>
      <c r="F251" s="275"/>
      <c r="G251" s="275"/>
      <c r="H251" s="275"/>
      <c r="I251" s="276"/>
      <c r="J251" s="27">
        <v>0</v>
      </c>
      <c r="K251" s="27">
        <v>0</v>
      </c>
      <c r="L251" s="27">
        <v>68650</v>
      </c>
      <c r="M251" s="27">
        <v>0</v>
      </c>
      <c r="N251" s="27">
        <v>0</v>
      </c>
      <c r="O251" s="120">
        <v>0</v>
      </c>
      <c r="P251" s="122">
        <f>SUM(J251:O251)</f>
        <v>68650</v>
      </c>
      <c r="Q251" s="266"/>
    </row>
    <row r="252" spans="2:17" ht="12.75">
      <c r="B252" s="265"/>
      <c r="C252" s="274" t="str">
        <f>C133</f>
        <v>Opracowanie projektów mpzp wraz z układami drogowymi.</v>
      </c>
      <c r="D252" s="275"/>
      <c r="E252" s="275"/>
      <c r="F252" s="275"/>
      <c r="G252" s="275"/>
      <c r="H252" s="275"/>
      <c r="I252" s="276"/>
      <c r="J252" s="27">
        <v>0</v>
      </c>
      <c r="K252" s="27">
        <v>0</v>
      </c>
      <c r="L252" s="27">
        <v>84870</v>
      </c>
      <c r="M252" s="27">
        <v>708480</v>
      </c>
      <c r="N252" s="27">
        <v>157440</v>
      </c>
      <c r="O252" s="120">
        <v>0</v>
      </c>
      <c r="P252" s="122">
        <f>SUM(J252:O252)</f>
        <v>950790</v>
      </c>
      <c r="Q252" s="266"/>
    </row>
    <row r="253" spans="2:17" ht="12.75">
      <c r="B253" s="265"/>
      <c r="C253" s="274" t="str">
        <f>C134</f>
        <v>Sporządzenie inwentaryzacji istniejących obiektów stacyjnych</v>
      </c>
      <c r="D253" s="275"/>
      <c r="E253" s="275"/>
      <c r="F253" s="275"/>
      <c r="G253" s="275"/>
      <c r="H253" s="275"/>
      <c r="I253" s="276"/>
      <c r="J253" s="27">
        <v>0</v>
      </c>
      <c r="K253" s="27">
        <v>0</v>
      </c>
      <c r="L253" s="27">
        <v>7150</v>
      </c>
      <c r="M253" s="27">
        <v>277365</v>
      </c>
      <c r="N253" s="27">
        <v>0</v>
      </c>
      <c r="O253" s="120">
        <v>0</v>
      </c>
      <c r="P253" s="64">
        <f>SUM(J253:O253)</f>
        <v>284515</v>
      </c>
      <c r="Q253" s="266"/>
    </row>
    <row r="254" spans="2:17" ht="12.75">
      <c r="B254" s="265"/>
      <c r="C254" s="274" t="s">
        <v>157</v>
      </c>
      <c r="D254" s="275"/>
      <c r="E254" s="275"/>
      <c r="F254" s="275"/>
      <c r="G254" s="275"/>
      <c r="H254" s="275"/>
      <c r="I254" s="276"/>
      <c r="J254" s="27">
        <v>0</v>
      </c>
      <c r="K254" s="27">
        <v>0</v>
      </c>
      <c r="L254" s="27">
        <v>0</v>
      </c>
      <c r="M254" s="27">
        <v>0</v>
      </c>
      <c r="N254" s="27">
        <v>0</v>
      </c>
      <c r="O254" s="120">
        <v>0</v>
      </c>
      <c r="P254" s="123">
        <f t="shared" si="10"/>
        <v>0</v>
      </c>
      <c r="Q254" s="266"/>
    </row>
    <row r="255" spans="2:17" ht="12.75">
      <c r="B255" s="265"/>
      <c r="C255" s="274" t="s">
        <v>160</v>
      </c>
      <c r="D255" s="275"/>
      <c r="E255" s="275"/>
      <c r="F255" s="275"/>
      <c r="G255" s="275"/>
      <c r="H255" s="275"/>
      <c r="I255" s="276"/>
      <c r="J255" s="153">
        <f aca="true" t="shared" si="11" ref="J255:O255">SUM(J247:J254)</f>
        <v>0</v>
      </c>
      <c r="K255" s="153">
        <f t="shared" si="11"/>
        <v>0</v>
      </c>
      <c r="L255" s="153">
        <f t="shared" si="11"/>
        <v>527007</v>
      </c>
      <c r="M255" s="153">
        <f t="shared" si="11"/>
        <v>1161729</v>
      </c>
      <c r="N255" s="153">
        <f t="shared" si="11"/>
        <v>218873</v>
      </c>
      <c r="O255" s="153">
        <f t="shared" si="11"/>
        <v>0</v>
      </c>
      <c r="P255" s="123">
        <f t="shared" si="10"/>
        <v>1907609</v>
      </c>
      <c r="Q255" s="265"/>
    </row>
    <row r="256" spans="2:17" ht="13.5" customHeight="1">
      <c r="B256" s="265"/>
      <c r="C256" s="277" t="s">
        <v>161</v>
      </c>
      <c r="D256" s="277"/>
      <c r="E256" s="277"/>
      <c r="F256" s="277"/>
      <c r="G256" s="277"/>
      <c r="H256" s="277"/>
      <c r="I256" s="277"/>
      <c r="J256" s="277"/>
      <c r="K256" s="277"/>
      <c r="L256" s="277"/>
      <c r="M256" s="277"/>
      <c r="N256" s="277"/>
      <c r="O256" s="277"/>
      <c r="P256" s="277"/>
      <c r="Q256" s="265"/>
    </row>
    <row r="257" spans="2:17" ht="12.75">
      <c r="B257" s="265"/>
      <c r="C257" s="307"/>
      <c r="D257" s="559"/>
      <c r="E257" s="559"/>
      <c r="F257" s="559"/>
      <c r="G257" s="559"/>
      <c r="H257" s="559"/>
      <c r="I257" s="308"/>
      <c r="J257" s="27">
        <v>0</v>
      </c>
      <c r="K257" s="27">
        <v>0</v>
      </c>
      <c r="L257" s="27">
        <v>0</v>
      </c>
      <c r="M257" s="27">
        <v>0</v>
      </c>
      <c r="N257" s="27">
        <v>0</v>
      </c>
      <c r="O257" s="27">
        <v>0</v>
      </c>
      <c r="P257" s="64">
        <f>SUM(J257:O257)</f>
        <v>0</v>
      </c>
      <c r="Q257" s="265"/>
    </row>
    <row r="258" spans="2:17" ht="15.75" customHeight="1">
      <c r="B258" s="265"/>
      <c r="C258" s="277" t="s">
        <v>162</v>
      </c>
      <c r="D258" s="277"/>
      <c r="E258" s="277"/>
      <c r="F258" s="277"/>
      <c r="G258" s="277"/>
      <c r="H258" s="277"/>
      <c r="I258" s="277"/>
      <c r="J258" s="277"/>
      <c r="K258" s="277"/>
      <c r="L258" s="277"/>
      <c r="M258" s="277"/>
      <c r="N258" s="277"/>
      <c r="O258" s="277"/>
      <c r="P258" s="277"/>
      <c r="Q258" s="265"/>
    </row>
    <row r="259" spans="2:17" ht="12.75">
      <c r="B259" s="265"/>
      <c r="C259" s="271"/>
      <c r="D259" s="272"/>
      <c r="E259" s="272"/>
      <c r="F259" s="272"/>
      <c r="G259" s="272"/>
      <c r="H259" s="272"/>
      <c r="I259" s="273"/>
      <c r="J259" s="47">
        <f aca="true" t="shared" si="12" ref="J259:O259">SUM(J255)+SUM(J257)</f>
        <v>0</v>
      </c>
      <c r="K259" s="47">
        <f t="shared" si="12"/>
        <v>0</v>
      </c>
      <c r="L259" s="47">
        <f t="shared" si="12"/>
        <v>527007</v>
      </c>
      <c r="M259" s="47">
        <f t="shared" si="12"/>
        <v>1161729</v>
      </c>
      <c r="N259" s="47">
        <f t="shared" si="12"/>
        <v>218873</v>
      </c>
      <c r="O259" s="47">
        <f t="shared" si="12"/>
        <v>0</v>
      </c>
      <c r="P259" s="47">
        <f>SUM(J259:O259)</f>
        <v>1907609</v>
      </c>
      <c r="Q259" s="265"/>
    </row>
    <row r="260" spans="2:17" ht="15.75" customHeight="1">
      <c r="B260" s="265"/>
      <c r="C260" s="277" t="s">
        <v>231</v>
      </c>
      <c r="D260" s="277"/>
      <c r="E260" s="277"/>
      <c r="F260" s="277"/>
      <c r="G260" s="277"/>
      <c r="H260" s="277"/>
      <c r="I260" s="277"/>
      <c r="J260" s="277"/>
      <c r="K260" s="277"/>
      <c r="L260" s="277"/>
      <c r="M260" s="277"/>
      <c r="N260" s="277"/>
      <c r="O260" s="277"/>
      <c r="P260" s="277"/>
      <c r="Q260" s="265"/>
    </row>
    <row r="261" spans="2:17" ht="12.75">
      <c r="B261" s="265"/>
      <c r="C261" s="248"/>
      <c r="D261" s="249"/>
      <c r="E261" s="249"/>
      <c r="F261" s="249"/>
      <c r="G261" s="249"/>
      <c r="H261" s="249"/>
      <c r="I261" s="250"/>
      <c r="J261" s="27">
        <v>0</v>
      </c>
      <c r="K261" s="27">
        <v>0</v>
      </c>
      <c r="L261" s="27">
        <v>0</v>
      </c>
      <c r="M261" s="27">
        <v>0</v>
      </c>
      <c r="N261" s="27">
        <v>0</v>
      </c>
      <c r="O261" s="27">
        <v>0</v>
      </c>
      <c r="P261" s="64">
        <f>SUM(J261:O261)</f>
        <v>0</v>
      </c>
      <c r="Q261" s="265"/>
    </row>
    <row r="262" spans="2:17" ht="12.75">
      <c r="B262" s="280"/>
      <c r="C262" s="619" t="s">
        <v>232</v>
      </c>
      <c r="D262" s="620"/>
      <c r="E262" s="620"/>
      <c r="F262" s="620"/>
      <c r="G262" s="620"/>
      <c r="H262" s="620"/>
      <c r="I262" s="620"/>
      <c r="J262" s="620"/>
      <c r="K262" s="620"/>
      <c r="L262" s="620"/>
      <c r="M262" s="620"/>
      <c r="N262" s="620"/>
      <c r="O262" s="620"/>
      <c r="P262" s="621"/>
      <c r="Q262" s="280"/>
    </row>
    <row r="263" spans="2:17" ht="12.75">
      <c r="B263" s="280"/>
      <c r="C263" s="248"/>
      <c r="D263" s="249"/>
      <c r="E263" s="249"/>
      <c r="F263" s="249"/>
      <c r="G263" s="249"/>
      <c r="H263" s="249"/>
      <c r="I263" s="250"/>
      <c r="J263" s="48">
        <f aca="true" t="shared" si="13" ref="J263:O263">J259+J261</f>
        <v>0</v>
      </c>
      <c r="K263" s="48">
        <f t="shared" si="13"/>
        <v>0</v>
      </c>
      <c r="L263" s="48">
        <f t="shared" si="13"/>
        <v>527007</v>
      </c>
      <c r="M263" s="48">
        <f t="shared" si="13"/>
        <v>1161729</v>
      </c>
      <c r="N263" s="48">
        <f t="shared" si="13"/>
        <v>218873</v>
      </c>
      <c r="O263" s="48">
        <f t="shared" si="13"/>
        <v>0</v>
      </c>
      <c r="P263" s="64">
        <f>SUM(J263:O263)</f>
        <v>1907609</v>
      </c>
      <c r="Q263" s="280"/>
    </row>
    <row r="264" spans="2:17" ht="3.75" customHeight="1">
      <c r="B264" s="264"/>
      <c r="C264" s="265"/>
      <c r="D264" s="265"/>
      <c r="E264" s="265"/>
      <c r="F264" s="265"/>
      <c r="G264" s="265"/>
      <c r="H264" s="265"/>
      <c r="I264" s="265"/>
      <c r="J264" s="265"/>
      <c r="K264" s="265"/>
      <c r="L264" s="265"/>
      <c r="M264" s="265"/>
      <c r="N264" s="265"/>
      <c r="O264" s="265"/>
      <c r="P264" s="265"/>
      <c r="Q264" s="264"/>
    </row>
    <row r="265" spans="2:17" ht="18" customHeight="1">
      <c r="B265" s="550" t="s">
        <v>27</v>
      </c>
      <c r="C265" s="551"/>
      <c r="D265" s="551"/>
      <c r="E265" s="551"/>
      <c r="F265" s="551"/>
      <c r="G265" s="551"/>
      <c r="H265" s="551"/>
      <c r="I265" s="551"/>
      <c r="J265" s="551"/>
      <c r="K265" s="551"/>
      <c r="L265" s="551"/>
      <c r="M265" s="551"/>
      <c r="N265" s="551"/>
      <c r="O265" s="551"/>
      <c r="P265" s="551"/>
      <c r="Q265" s="551"/>
    </row>
    <row r="266" spans="2:17" ht="21.75" customHeight="1">
      <c r="B266" s="51"/>
      <c r="C266" s="244" t="s">
        <v>58</v>
      </c>
      <c r="D266" s="245"/>
      <c r="E266" s="240" t="s">
        <v>59</v>
      </c>
      <c r="F266" s="241" t="s">
        <v>163</v>
      </c>
      <c r="G266" s="242"/>
      <c r="H266" s="242"/>
      <c r="I266" s="242"/>
      <c r="J266" s="242"/>
      <c r="K266" s="242"/>
      <c r="L266" s="242"/>
      <c r="M266" s="242"/>
      <c r="N266" s="242"/>
      <c r="O266" s="242"/>
      <c r="P266" s="243"/>
      <c r="Q266" s="50"/>
    </row>
    <row r="267" spans="2:17" ht="102" customHeight="1">
      <c r="B267" s="49"/>
      <c r="C267" s="246"/>
      <c r="D267" s="247"/>
      <c r="E267" s="240"/>
      <c r="F267" s="24" t="s">
        <v>255</v>
      </c>
      <c r="G267" s="25" t="s">
        <v>256</v>
      </c>
      <c r="H267" s="25" t="s">
        <v>257</v>
      </c>
      <c r="I267" s="25" t="s">
        <v>258</v>
      </c>
      <c r="J267" s="25" t="s">
        <v>259</v>
      </c>
      <c r="K267" s="224"/>
      <c r="L267" s="225"/>
      <c r="M267" s="226"/>
      <c r="N267" s="227"/>
      <c r="O267" s="227"/>
      <c r="P267" s="228"/>
      <c r="Q267" s="125"/>
    </row>
    <row r="268" spans="2:17" ht="39.75" customHeight="1">
      <c r="B268" s="49"/>
      <c r="C268" s="236" t="s">
        <v>11</v>
      </c>
      <c r="D268" s="237"/>
      <c r="E268" s="174">
        <f aca="true" t="shared" si="14" ref="E268:E275">SUM(F268:P268)</f>
        <v>238254</v>
      </c>
      <c r="F268" s="175">
        <v>231254</v>
      </c>
      <c r="G268" s="175">
        <v>0</v>
      </c>
      <c r="H268" s="175">
        <v>7000</v>
      </c>
      <c r="I268" s="175">
        <v>0</v>
      </c>
      <c r="J268" s="175">
        <v>0</v>
      </c>
      <c r="K268" s="175"/>
      <c r="L268" s="175"/>
      <c r="M268" s="175"/>
      <c r="N268" s="175"/>
      <c r="O268" s="175"/>
      <c r="P268" s="175"/>
      <c r="Q268" s="125"/>
    </row>
    <row r="269" spans="2:17" ht="39.75" customHeight="1">
      <c r="B269" s="49"/>
      <c r="C269" s="236" t="s">
        <v>12</v>
      </c>
      <c r="D269" s="237"/>
      <c r="E269" s="174">
        <f t="shared" si="14"/>
        <v>118700</v>
      </c>
      <c r="F269" s="175">
        <v>0</v>
      </c>
      <c r="G269" s="175">
        <v>118700</v>
      </c>
      <c r="H269" s="175">
        <v>0</v>
      </c>
      <c r="I269" s="175">
        <v>0</v>
      </c>
      <c r="J269" s="175">
        <v>0</v>
      </c>
      <c r="K269" s="175"/>
      <c r="L269" s="175"/>
      <c r="M269" s="175"/>
      <c r="N269" s="175"/>
      <c r="O269" s="175"/>
      <c r="P269" s="177"/>
      <c r="Q269" s="125"/>
    </row>
    <row r="270" spans="2:17" ht="39.75" customHeight="1">
      <c r="B270" s="49"/>
      <c r="C270" s="236" t="str">
        <f>C130</f>
        <v>Opracownie koncepcji (…) transportu publicznego(...).</v>
      </c>
      <c r="D270" s="237"/>
      <c r="E270" s="174">
        <f t="shared" si="14"/>
        <v>222400</v>
      </c>
      <c r="F270" s="175">
        <v>0</v>
      </c>
      <c r="G270" s="175">
        <v>222400</v>
      </c>
      <c r="H270" s="175">
        <v>0</v>
      </c>
      <c r="I270" s="175">
        <v>0</v>
      </c>
      <c r="J270" s="175">
        <v>0</v>
      </c>
      <c r="K270" s="175"/>
      <c r="L270" s="175"/>
      <c r="M270" s="175"/>
      <c r="N270" s="175"/>
      <c r="O270" s="205"/>
      <c r="P270" s="175"/>
      <c r="Q270" s="125"/>
    </row>
    <row r="271" spans="2:17" ht="39.75" customHeight="1">
      <c r="B271" s="49"/>
      <c r="C271" s="236" t="str">
        <f>C131</f>
        <v>Koszty pośrednie</v>
      </c>
      <c r="D271" s="237"/>
      <c r="E271" s="174">
        <f t="shared" si="14"/>
        <v>24300</v>
      </c>
      <c r="F271" s="175">
        <v>0</v>
      </c>
      <c r="G271" s="175">
        <v>13500</v>
      </c>
      <c r="H271" s="175">
        <v>0</v>
      </c>
      <c r="I271" s="175">
        <v>10800</v>
      </c>
      <c r="J271" s="175">
        <v>0</v>
      </c>
      <c r="K271" s="175"/>
      <c r="L271" s="175"/>
      <c r="M271" s="175"/>
      <c r="N271" s="175"/>
      <c r="O271" s="205"/>
      <c r="P271" s="177"/>
      <c r="Q271" s="125"/>
    </row>
    <row r="272" spans="2:17" ht="39.75" customHeight="1">
      <c r="B272" s="49"/>
      <c r="C272" s="236" t="str">
        <f>C132</f>
        <v>Opracownie koncepcji (…) węzłów przesiadkowych (...).</v>
      </c>
      <c r="D272" s="237"/>
      <c r="E272" s="174">
        <f t="shared" si="14"/>
        <v>68650</v>
      </c>
      <c r="F272" s="175">
        <v>0</v>
      </c>
      <c r="G272" s="175">
        <v>68650</v>
      </c>
      <c r="H272" s="175">
        <v>0</v>
      </c>
      <c r="I272" s="175">
        <v>0</v>
      </c>
      <c r="J272" s="175">
        <v>0</v>
      </c>
      <c r="K272" s="175"/>
      <c r="L272" s="175"/>
      <c r="M272" s="175"/>
      <c r="N272" s="175"/>
      <c r="O272" s="205"/>
      <c r="P272" s="177"/>
      <c r="Q272" s="125"/>
    </row>
    <row r="273" spans="2:17" ht="39.75" customHeight="1">
      <c r="B273" s="49"/>
      <c r="C273" s="236" t="str">
        <f>C133</f>
        <v>Opracowanie projektów mpzp wraz z układami drogowymi.</v>
      </c>
      <c r="D273" s="237"/>
      <c r="E273" s="174">
        <f t="shared" si="14"/>
        <v>950790</v>
      </c>
      <c r="F273" s="175">
        <v>0</v>
      </c>
      <c r="G273" s="175">
        <v>950790</v>
      </c>
      <c r="H273" s="175">
        <v>0</v>
      </c>
      <c r="I273" s="175">
        <v>0</v>
      </c>
      <c r="J273" s="175">
        <v>0</v>
      </c>
      <c r="K273" s="175"/>
      <c r="L273" s="175"/>
      <c r="M273" s="175"/>
      <c r="N273" s="175"/>
      <c r="O273" s="205"/>
      <c r="P273" s="177"/>
      <c r="Q273" s="125"/>
    </row>
    <row r="274" spans="2:17" ht="39.75" customHeight="1">
      <c r="B274" s="49"/>
      <c r="C274" s="236" t="str">
        <f>C134</f>
        <v>Sporządzenie inwentaryzacji istniejących obiektów stacyjnych</v>
      </c>
      <c r="D274" s="237"/>
      <c r="E274" s="174">
        <f t="shared" si="14"/>
        <v>284515</v>
      </c>
      <c r="F274" s="175">
        <v>0</v>
      </c>
      <c r="G274" s="175">
        <v>284515</v>
      </c>
      <c r="H274" s="175">
        <v>0</v>
      </c>
      <c r="I274" s="175">
        <v>0</v>
      </c>
      <c r="J274" s="175">
        <v>0</v>
      </c>
      <c r="K274" s="175"/>
      <c r="L274" s="175"/>
      <c r="M274" s="175"/>
      <c r="N274" s="175"/>
      <c r="O274" s="205"/>
      <c r="P274" s="175"/>
      <c r="Q274" s="125"/>
    </row>
    <row r="275" spans="2:17" ht="39.75" customHeight="1">
      <c r="B275" s="49"/>
      <c r="C275" s="236" t="s">
        <v>62</v>
      </c>
      <c r="D275" s="237"/>
      <c r="E275" s="174">
        <f t="shared" si="14"/>
        <v>0</v>
      </c>
      <c r="F275" s="175">
        <v>0</v>
      </c>
      <c r="G275" s="175">
        <v>0</v>
      </c>
      <c r="H275" s="175">
        <v>0</v>
      </c>
      <c r="I275" s="175">
        <v>0</v>
      </c>
      <c r="J275" s="175">
        <v>0</v>
      </c>
      <c r="K275" s="175"/>
      <c r="L275" s="175"/>
      <c r="M275" s="175"/>
      <c r="N275" s="175"/>
      <c r="O275" s="205"/>
      <c r="P275" s="235"/>
      <c r="Q275" s="125"/>
    </row>
    <row r="276" spans="2:17" ht="18.75" customHeight="1">
      <c r="B276" s="49"/>
      <c r="C276" s="236" t="s">
        <v>159</v>
      </c>
      <c r="D276" s="237"/>
      <c r="E276" s="174">
        <f aca="true" t="shared" si="15" ref="E276:P276">SUM(E268:E275)</f>
        <v>1907609</v>
      </c>
      <c r="F276" s="174">
        <f t="shared" si="15"/>
        <v>231254</v>
      </c>
      <c r="G276" s="174">
        <f t="shared" si="15"/>
        <v>1658555</v>
      </c>
      <c r="H276" s="174">
        <f t="shared" si="15"/>
        <v>7000</v>
      </c>
      <c r="I276" s="174">
        <f t="shared" si="15"/>
        <v>10800</v>
      </c>
      <c r="J276" s="174">
        <f t="shared" si="15"/>
        <v>0</v>
      </c>
      <c r="K276" s="174">
        <f t="shared" si="15"/>
        <v>0</v>
      </c>
      <c r="L276" s="174">
        <f t="shared" si="15"/>
        <v>0</v>
      </c>
      <c r="M276" s="174">
        <f t="shared" si="15"/>
        <v>0</v>
      </c>
      <c r="N276" s="174">
        <f t="shared" si="15"/>
        <v>0</v>
      </c>
      <c r="O276" s="174">
        <f t="shared" si="15"/>
        <v>0</v>
      </c>
      <c r="P276" s="176">
        <f t="shared" si="15"/>
        <v>0</v>
      </c>
      <c r="Q276" s="125"/>
    </row>
    <row r="277" spans="2:17" ht="12" customHeight="1">
      <c r="B277" s="264"/>
      <c r="C277" s="265"/>
      <c r="D277" s="265"/>
      <c r="E277" s="265"/>
      <c r="F277" s="265"/>
      <c r="G277" s="265"/>
      <c r="H277" s="265"/>
      <c r="I277" s="265"/>
      <c r="J277" s="265"/>
      <c r="K277" s="265"/>
      <c r="L277" s="265"/>
      <c r="M277" s="265"/>
      <c r="N277" s="265"/>
      <c r="O277" s="265"/>
      <c r="P277" s="264"/>
      <c r="Q277" s="264"/>
    </row>
    <row r="278" spans="2:17" ht="23.25" customHeight="1">
      <c r="B278" s="302" t="s">
        <v>245</v>
      </c>
      <c r="C278" s="384"/>
      <c r="D278" s="384"/>
      <c r="E278" s="384"/>
      <c r="F278" s="384"/>
      <c r="G278" s="384"/>
      <c r="H278" s="384"/>
      <c r="I278" s="384"/>
      <c r="J278" s="384"/>
      <c r="K278" s="384"/>
      <c r="L278" s="384"/>
      <c r="M278" s="384"/>
      <c r="N278" s="384"/>
      <c r="O278" s="385"/>
      <c r="P278" s="124" t="s">
        <v>170</v>
      </c>
      <c r="Q278" s="53"/>
    </row>
    <row r="279" spans="2:17" ht="36.75" customHeight="1">
      <c r="B279" s="52"/>
      <c r="C279" s="293" t="s">
        <v>133</v>
      </c>
      <c r="D279" s="295"/>
      <c r="E279" s="386"/>
      <c r="F279" s="387"/>
      <c r="G279" s="387"/>
      <c r="H279" s="387"/>
      <c r="I279" s="387"/>
      <c r="J279" s="387"/>
      <c r="K279" s="387"/>
      <c r="L279" s="387"/>
      <c r="M279" s="387"/>
      <c r="N279" s="387"/>
      <c r="O279" s="387"/>
      <c r="P279" s="388"/>
      <c r="Q279" s="54"/>
    </row>
    <row r="280" spans="2:17" ht="23.25" customHeight="1">
      <c r="B280" s="409" t="s">
        <v>204</v>
      </c>
      <c r="C280" s="384"/>
      <c r="D280" s="384"/>
      <c r="E280" s="384"/>
      <c r="F280" s="384"/>
      <c r="G280" s="384"/>
      <c r="H280" s="384"/>
      <c r="I280" s="384"/>
      <c r="J280" s="384"/>
      <c r="K280" s="384"/>
      <c r="L280" s="384"/>
      <c r="M280" s="384"/>
      <c r="N280" s="384"/>
      <c r="O280" s="385"/>
      <c r="P280" s="124" t="s">
        <v>170</v>
      </c>
      <c r="Q280" s="16"/>
    </row>
    <row r="281" spans="2:17" ht="23.25" customHeight="1">
      <c r="B281" s="302" t="s">
        <v>205</v>
      </c>
      <c r="C281" s="384"/>
      <c r="D281" s="384"/>
      <c r="E281" s="384"/>
      <c r="F281" s="384"/>
      <c r="G281" s="384"/>
      <c r="H281" s="384"/>
      <c r="I281" s="384"/>
      <c r="J281" s="384"/>
      <c r="K281" s="384"/>
      <c r="L281" s="384"/>
      <c r="M281" s="384"/>
      <c r="N281" s="384"/>
      <c r="O281" s="385"/>
      <c r="P281" s="124" t="s">
        <v>170</v>
      </c>
      <c r="Q281" s="53"/>
    </row>
    <row r="282" spans="2:17" ht="36.75" customHeight="1">
      <c r="B282" s="45"/>
      <c r="C282" s="293" t="s">
        <v>133</v>
      </c>
      <c r="D282" s="295"/>
      <c r="E282" s="386"/>
      <c r="F282" s="387"/>
      <c r="G282" s="387"/>
      <c r="H282" s="387"/>
      <c r="I282" s="387"/>
      <c r="J282" s="387"/>
      <c r="K282" s="387"/>
      <c r="L282" s="387"/>
      <c r="M282" s="387"/>
      <c r="N282" s="387"/>
      <c r="O282" s="387"/>
      <c r="P282" s="388"/>
      <c r="Q282" s="10"/>
    </row>
    <row r="283" spans="2:17" ht="32.25" customHeight="1">
      <c r="B283" s="622" t="s">
        <v>233</v>
      </c>
      <c r="C283" s="498"/>
      <c r="D283" s="498"/>
      <c r="E283" s="498"/>
      <c r="F283" s="498"/>
      <c r="G283" s="498"/>
      <c r="H283" s="498"/>
      <c r="I283" s="498"/>
      <c r="J283" s="498"/>
      <c r="K283" s="498"/>
      <c r="L283" s="498"/>
      <c r="M283" s="498"/>
      <c r="N283" s="498"/>
      <c r="O283" s="498"/>
      <c r="P283" s="498"/>
      <c r="Q283" s="364"/>
    </row>
    <row r="284" spans="2:17" ht="36.75" customHeight="1">
      <c r="B284" s="11"/>
      <c r="C284" s="332" t="s">
        <v>310</v>
      </c>
      <c r="D284" s="333"/>
      <c r="E284" s="333"/>
      <c r="F284" s="333"/>
      <c r="G284" s="333"/>
      <c r="H284" s="333"/>
      <c r="I284" s="333"/>
      <c r="J284" s="333"/>
      <c r="K284" s="333"/>
      <c r="L284" s="333"/>
      <c r="M284" s="333"/>
      <c r="N284" s="333"/>
      <c r="O284" s="333"/>
      <c r="P284" s="334"/>
      <c r="Q284" s="6"/>
    </row>
    <row r="285" spans="2:17" ht="36.75" customHeight="1">
      <c r="B285" s="11"/>
      <c r="C285" s="335"/>
      <c r="D285" s="406"/>
      <c r="E285" s="406"/>
      <c r="F285" s="406"/>
      <c r="G285" s="406"/>
      <c r="H285" s="406"/>
      <c r="I285" s="406"/>
      <c r="J285" s="406"/>
      <c r="K285" s="406"/>
      <c r="L285" s="406"/>
      <c r="M285" s="406"/>
      <c r="N285" s="406"/>
      <c r="O285" s="406"/>
      <c r="P285" s="337"/>
      <c r="Q285" s="6"/>
    </row>
    <row r="286" spans="2:17" ht="36.75" customHeight="1">
      <c r="B286" s="11"/>
      <c r="C286" s="335"/>
      <c r="D286" s="406"/>
      <c r="E286" s="406"/>
      <c r="F286" s="406"/>
      <c r="G286" s="406"/>
      <c r="H286" s="406"/>
      <c r="I286" s="406"/>
      <c r="J286" s="406"/>
      <c r="K286" s="406"/>
      <c r="L286" s="406"/>
      <c r="M286" s="406"/>
      <c r="N286" s="406"/>
      <c r="O286" s="406"/>
      <c r="P286" s="337"/>
      <c r="Q286" s="6"/>
    </row>
    <row r="287" spans="2:17" ht="36.75" customHeight="1">
      <c r="B287" s="11"/>
      <c r="C287" s="338"/>
      <c r="D287" s="339"/>
      <c r="E287" s="339"/>
      <c r="F287" s="339"/>
      <c r="G287" s="339"/>
      <c r="H287" s="339"/>
      <c r="I287" s="339"/>
      <c r="J287" s="339"/>
      <c r="K287" s="339"/>
      <c r="L287" s="339"/>
      <c r="M287" s="339"/>
      <c r="N287" s="339"/>
      <c r="O287" s="339"/>
      <c r="P287" s="340"/>
      <c r="Q287" s="6"/>
    </row>
    <row r="288" spans="2:17" ht="6" customHeight="1">
      <c r="B288" s="493"/>
      <c r="C288" s="494"/>
      <c r="D288" s="494"/>
      <c r="E288" s="494"/>
      <c r="F288" s="494"/>
      <c r="G288" s="494"/>
      <c r="H288" s="494"/>
      <c r="I288" s="494"/>
      <c r="J288" s="494"/>
      <c r="K288" s="494"/>
      <c r="L288" s="494"/>
      <c r="M288" s="494"/>
      <c r="N288" s="494"/>
      <c r="O288" s="494"/>
      <c r="P288" s="494"/>
      <c r="Q288" s="367"/>
    </row>
    <row r="289" spans="2:17" ht="22.5" customHeight="1">
      <c r="B289" s="361" t="s">
        <v>171</v>
      </c>
      <c r="C289" s="498"/>
      <c r="D289" s="498"/>
      <c r="E289" s="498"/>
      <c r="F289" s="498"/>
      <c r="G289" s="498"/>
      <c r="H289" s="498"/>
      <c r="I289" s="498"/>
      <c r="J289" s="498"/>
      <c r="K289" s="498"/>
      <c r="L289" s="498"/>
      <c r="M289" s="498"/>
      <c r="N289" s="362"/>
      <c r="O289" s="362"/>
      <c r="P289" s="362"/>
      <c r="Q289" s="364"/>
    </row>
    <row r="290" spans="2:17" ht="56.25" customHeight="1">
      <c r="B290" s="281"/>
      <c r="C290" s="400" t="s">
        <v>172</v>
      </c>
      <c r="D290" s="397" t="s">
        <v>173</v>
      </c>
      <c r="E290" s="397"/>
      <c r="F290" s="397"/>
      <c r="G290" s="397"/>
      <c r="H290" s="397"/>
      <c r="I290" s="397"/>
      <c r="J290" s="402" t="s">
        <v>174</v>
      </c>
      <c r="K290" s="403"/>
      <c r="L290" s="402" t="s">
        <v>175</v>
      </c>
      <c r="M290" s="403"/>
      <c r="N290" s="391" t="s">
        <v>176</v>
      </c>
      <c r="O290" s="392"/>
      <c r="P290" s="393"/>
      <c r="Q290" s="281"/>
    </row>
    <row r="291" spans="2:17" ht="40.5" customHeight="1">
      <c r="B291" s="281"/>
      <c r="C291" s="401"/>
      <c r="D291" s="397"/>
      <c r="E291" s="397"/>
      <c r="F291" s="397"/>
      <c r="G291" s="397"/>
      <c r="H291" s="397"/>
      <c r="I291" s="397"/>
      <c r="J291" s="398" t="s">
        <v>177</v>
      </c>
      <c r="K291" s="399"/>
      <c r="L291" s="398" t="s">
        <v>178</v>
      </c>
      <c r="M291" s="399"/>
      <c r="N291" s="394"/>
      <c r="O291" s="395"/>
      <c r="P291" s="396"/>
      <c r="Q291" s="281"/>
    </row>
    <row r="292" spans="2:17" ht="221.25" customHeight="1">
      <c r="B292" s="19"/>
      <c r="C292" s="208">
        <v>1</v>
      </c>
      <c r="D292" s="344" t="s">
        <v>291</v>
      </c>
      <c r="E292" s="345"/>
      <c r="F292" s="345"/>
      <c r="G292" s="345"/>
      <c r="H292" s="345"/>
      <c r="I292" s="346"/>
      <c r="J292" s="312" t="s">
        <v>187</v>
      </c>
      <c r="K292" s="313"/>
      <c r="L292" s="341" t="s">
        <v>190</v>
      </c>
      <c r="M292" s="342"/>
      <c r="N292" s="343" t="s">
        <v>316</v>
      </c>
      <c r="O292" s="343"/>
      <c r="P292" s="343"/>
      <c r="Q292" s="19"/>
    </row>
    <row r="293" spans="2:17" ht="119.25" customHeight="1">
      <c r="B293" s="19"/>
      <c r="C293" s="208">
        <v>2</v>
      </c>
      <c r="D293" s="317" t="s">
        <v>292</v>
      </c>
      <c r="E293" s="318"/>
      <c r="F293" s="318"/>
      <c r="G293" s="318"/>
      <c r="H293" s="318"/>
      <c r="I293" s="319"/>
      <c r="J293" s="312" t="s">
        <v>187</v>
      </c>
      <c r="K293" s="313"/>
      <c r="L293" s="312" t="s">
        <v>190</v>
      </c>
      <c r="M293" s="569"/>
      <c r="N293" s="314" t="s">
        <v>317</v>
      </c>
      <c r="O293" s="315"/>
      <c r="P293" s="316"/>
      <c r="Q293" s="127"/>
    </row>
    <row r="294" spans="2:17" ht="93.75" customHeight="1">
      <c r="B294" s="19"/>
      <c r="C294" s="208">
        <v>3</v>
      </c>
      <c r="D294" s="317" t="s">
        <v>293</v>
      </c>
      <c r="E294" s="318"/>
      <c r="F294" s="318"/>
      <c r="G294" s="318"/>
      <c r="H294" s="318"/>
      <c r="I294" s="319"/>
      <c r="J294" s="312" t="s">
        <v>188</v>
      </c>
      <c r="K294" s="313"/>
      <c r="L294" s="312" t="s">
        <v>190</v>
      </c>
      <c r="M294" s="313"/>
      <c r="N294" s="314" t="s">
        <v>318</v>
      </c>
      <c r="O294" s="315"/>
      <c r="P294" s="316"/>
      <c r="Q294" s="127"/>
    </row>
    <row r="295" spans="2:17" ht="170.25" customHeight="1">
      <c r="B295" s="19"/>
      <c r="C295" s="208">
        <v>4</v>
      </c>
      <c r="D295" s="317" t="s">
        <v>294</v>
      </c>
      <c r="E295" s="318"/>
      <c r="F295" s="318"/>
      <c r="G295" s="318"/>
      <c r="H295" s="318"/>
      <c r="I295" s="319"/>
      <c r="J295" s="312" t="s">
        <v>187</v>
      </c>
      <c r="K295" s="313"/>
      <c r="L295" s="312" t="s">
        <v>191</v>
      </c>
      <c r="M295" s="313"/>
      <c r="N295" s="314" t="s">
        <v>319</v>
      </c>
      <c r="O295" s="315"/>
      <c r="P295" s="316"/>
      <c r="Q295" s="127"/>
    </row>
    <row r="296" spans="2:17" ht="93.75" customHeight="1">
      <c r="B296" s="19"/>
      <c r="C296" s="208">
        <v>5</v>
      </c>
      <c r="D296" s="317" t="s">
        <v>295</v>
      </c>
      <c r="E296" s="318"/>
      <c r="F296" s="318"/>
      <c r="G296" s="318"/>
      <c r="H296" s="318"/>
      <c r="I296" s="319"/>
      <c r="J296" s="312" t="s">
        <v>187</v>
      </c>
      <c r="K296" s="313"/>
      <c r="L296" s="312" t="s">
        <v>188</v>
      </c>
      <c r="M296" s="313"/>
      <c r="N296" s="320" t="s">
        <v>320</v>
      </c>
      <c r="O296" s="321"/>
      <c r="P296" s="322"/>
      <c r="Q296" s="127"/>
    </row>
    <row r="297" spans="2:17" ht="68.25" customHeight="1">
      <c r="B297" s="19"/>
      <c r="C297" s="208">
        <v>6</v>
      </c>
      <c r="D297" s="317" t="s">
        <v>296</v>
      </c>
      <c r="E297" s="318"/>
      <c r="F297" s="318"/>
      <c r="G297" s="318"/>
      <c r="H297" s="318"/>
      <c r="I297" s="319"/>
      <c r="J297" s="618" t="s">
        <v>188</v>
      </c>
      <c r="K297" s="313"/>
      <c r="L297" s="618" t="s">
        <v>190</v>
      </c>
      <c r="M297" s="569"/>
      <c r="N297" s="320" t="s">
        <v>321</v>
      </c>
      <c r="O297" s="321"/>
      <c r="P297" s="322"/>
      <c r="Q297" s="127"/>
    </row>
    <row r="298" spans="2:17" ht="68.25" customHeight="1">
      <c r="B298" s="19"/>
      <c r="C298" s="208">
        <v>7</v>
      </c>
      <c r="D298" s="317" t="s">
        <v>329</v>
      </c>
      <c r="E298" s="318"/>
      <c r="F298" s="318"/>
      <c r="G298" s="318"/>
      <c r="H298" s="318"/>
      <c r="I298" s="319"/>
      <c r="J298" s="618" t="s">
        <v>297</v>
      </c>
      <c r="K298" s="313"/>
      <c r="L298" s="618" t="s">
        <v>188</v>
      </c>
      <c r="M298" s="569"/>
      <c r="N298" s="320" t="s">
        <v>298</v>
      </c>
      <c r="O298" s="321"/>
      <c r="P298" s="322"/>
      <c r="Q298" s="127"/>
    </row>
    <row r="299" spans="2:17" ht="68.25" customHeight="1">
      <c r="B299" s="19"/>
      <c r="C299" s="208">
        <v>8</v>
      </c>
      <c r="D299" s="317" t="s">
        <v>328</v>
      </c>
      <c r="E299" s="318"/>
      <c r="F299" s="318"/>
      <c r="G299" s="318"/>
      <c r="H299" s="318"/>
      <c r="I299" s="319"/>
      <c r="J299" s="618" t="s">
        <v>188</v>
      </c>
      <c r="K299" s="313"/>
      <c r="L299" s="618" t="s">
        <v>190</v>
      </c>
      <c r="M299" s="569"/>
      <c r="N299" s="320" t="s">
        <v>299</v>
      </c>
      <c r="O299" s="321"/>
      <c r="P299" s="322"/>
      <c r="Q299" s="127"/>
    </row>
    <row r="300" spans="2:17" ht="39.75" customHeight="1">
      <c r="B300" s="19"/>
      <c r="C300" s="208">
        <v>9</v>
      </c>
      <c r="D300" s="317" t="s">
        <v>300</v>
      </c>
      <c r="E300" s="318"/>
      <c r="F300" s="318"/>
      <c r="G300" s="318"/>
      <c r="H300" s="318"/>
      <c r="I300" s="319"/>
      <c r="J300" s="618" t="s">
        <v>188</v>
      </c>
      <c r="K300" s="313"/>
      <c r="L300" s="618" t="s">
        <v>191</v>
      </c>
      <c r="M300" s="569"/>
      <c r="N300" s="320" t="s">
        <v>327</v>
      </c>
      <c r="O300" s="321"/>
      <c r="P300" s="322"/>
      <c r="Q300" s="127"/>
    </row>
    <row r="301" spans="2:17" ht="119.25" customHeight="1">
      <c r="B301" s="19"/>
      <c r="C301" s="208">
        <v>10</v>
      </c>
      <c r="D301" s="317" t="s">
        <v>301</v>
      </c>
      <c r="E301" s="318"/>
      <c r="F301" s="318"/>
      <c r="G301" s="318"/>
      <c r="H301" s="318"/>
      <c r="I301" s="319"/>
      <c r="J301" s="618" t="s">
        <v>187</v>
      </c>
      <c r="K301" s="313"/>
      <c r="L301" s="618" t="s">
        <v>188</v>
      </c>
      <c r="M301" s="569"/>
      <c r="N301" s="320" t="s">
        <v>322</v>
      </c>
      <c r="O301" s="321"/>
      <c r="P301" s="322"/>
      <c r="Q301" s="127"/>
    </row>
    <row r="302" spans="2:17" ht="81" customHeight="1">
      <c r="B302" s="19"/>
      <c r="C302" s="208">
        <v>11</v>
      </c>
      <c r="D302" s="317" t="s">
        <v>302</v>
      </c>
      <c r="E302" s="318"/>
      <c r="F302" s="318"/>
      <c r="G302" s="318"/>
      <c r="H302" s="318"/>
      <c r="I302" s="319"/>
      <c r="J302" s="618" t="s">
        <v>187</v>
      </c>
      <c r="K302" s="313"/>
      <c r="L302" s="618" t="s">
        <v>191</v>
      </c>
      <c r="M302" s="569"/>
      <c r="N302" s="320" t="s">
        <v>323</v>
      </c>
      <c r="O302" s="321"/>
      <c r="P302" s="322"/>
      <c r="Q302" s="127"/>
    </row>
    <row r="303" spans="2:17" ht="119.25" customHeight="1">
      <c r="B303" s="19"/>
      <c r="C303" s="208">
        <v>12</v>
      </c>
      <c r="D303" s="317" t="s">
        <v>303</v>
      </c>
      <c r="E303" s="318"/>
      <c r="F303" s="318"/>
      <c r="G303" s="318"/>
      <c r="H303" s="318"/>
      <c r="I303" s="319"/>
      <c r="J303" s="618" t="s">
        <v>187</v>
      </c>
      <c r="K303" s="313"/>
      <c r="L303" s="618" t="s">
        <v>191</v>
      </c>
      <c r="M303" s="569"/>
      <c r="N303" s="320" t="s">
        <v>324</v>
      </c>
      <c r="O303" s="321"/>
      <c r="P303" s="322"/>
      <c r="Q303" s="127"/>
    </row>
    <row r="304" spans="2:17" ht="144.75" customHeight="1">
      <c r="B304" s="19"/>
      <c r="C304" s="208">
        <v>13</v>
      </c>
      <c r="D304" s="317" t="s">
        <v>304</v>
      </c>
      <c r="E304" s="318"/>
      <c r="F304" s="318"/>
      <c r="G304" s="318"/>
      <c r="H304" s="318"/>
      <c r="I304" s="319"/>
      <c r="J304" s="618" t="s">
        <v>188</v>
      </c>
      <c r="K304" s="313"/>
      <c r="L304" s="618" t="s">
        <v>190</v>
      </c>
      <c r="M304" s="569"/>
      <c r="N304" s="320" t="s">
        <v>325</v>
      </c>
      <c r="O304" s="321"/>
      <c r="P304" s="322"/>
      <c r="Q304" s="127"/>
    </row>
    <row r="305" spans="2:17" ht="81" customHeight="1">
      <c r="B305" s="19"/>
      <c r="C305" s="208">
        <v>14</v>
      </c>
      <c r="D305" s="344" t="s">
        <v>305</v>
      </c>
      <c r="E305" s="345"/>
      <c r="F305" s="345"/>
      <c r="G305" s="345"/>
      <c r="H305" s="345"/>
      <c r="I305" s="346"/>
      <c r="J305" s="623" t="s">
        <v>188</v>
      </c>
      <c r="K305" s="342"/>
      <c r="L305" s="623" t="s">
        <v>191</v>
      </c>
      <c r="M305" s="624"/>
      <c r="N305" s="320" t="s">
        <v>326</v>
      </c>
      <c r="O305" s="321"/>
      <c r="P305" s="322"/>
      <c r="Q305" s="127"/>
    </row>
    <row r="306" spans="2:17" ht="4.5" customHeight="1">
      <c r="B306" s="265"/>
      <c r="C306" s="265"/>
      <c r="D306" s="265"/>
      <c r="E306" s="265"/>
      <c r="F306" s="265"/>
      <c r="G306" s="265"/>
      <c r="H306" s="265"/>
      <c r="I306" s="265"/>
      <c r="J306" s="265"/>
      <c r="K306" s="265"/>
      <c r="L306" s="265"/>
      <c r="M306" s="265"/>
      <c r="N306" s="265"/>
      <c r="O306" s="265"/>
      <c r="P306" s="265"/>
      <c r="Q306" s="265"/>
    </row>
    <row r="307" spans="2:17" ht="22.5" customHeight="1">
      <c r="B307" s="299" t="s">
        <v>179</v>
      </c>
      <c r="C307" s="300"/>
      <c r="D307" s="300"/>
      <c r="E307" s="300"/>
      <c r="F307" s="300"/>
      <c r="G307" s="300"/>
      <c r="H307" s="300"/>
      <c r="I307" s="300"/>
      <c r="J307" s="300"/>
      <c r="K307" s="300"/>
      <c r="L307" s="300"/>
      <c r="M307" s="300"/>
      <c r="N307" s="300"/>
      <c r="O307" s="300"/>
      <c r="P307" s="300"/>
      <c r="Q307" s="301"/>
    </row>
    <row r="308" spans="2:17" ht="20.25" customHeight="1">
      <c r="B308" s="302" t="s">
        <v>180</v>
      </c>
      <c r="C308" s="404"/>
      <c r="D308" s="404"/>
      <c r="E308" s="404"/>
      <c r="F308" s="404"/>
      <c r="G308" s="404"/>
      <c r="H308" s="404"/>
      <c r="I308" s="404"/>
      <c r="J308" s="404"/>
      <c r="K308" s="404"/>
      <c r="L308" s="404"/>
      <c r="M308" s="404"/>
      <c r="N308" s="404"/>
      <c r="O308" s="404"/>
      <c r="P308" s="404"/>
      <c r="Q308" s="405"/>
    </row>
    <row r="309" spans="2:17" ht="42" customHeight="1">
      <c r="B309" s="567"/>
      <c r="C309" s="407"/>
      <c r="D309" s="407"/>
      <c r="E309" s="407"/>
      <c r="F309" s="407"/>
      <c r="G309" s="408"/>
      <c r="H309" s="354" t="s">
        <v>181</v>
      </c>
      <c r="I309" s="354"/>
      <c r="J309" s="354"/>
      <c r="K309" s="354" t="s">
        <v>182</v>
      </c>
      <c r="L309" s="354"/>
      <c r="M309" s="354"/>
      <c r="N309" s="354" t="s">
        <v>183</v>
      </c>
      <c r="O309" s="354"/>
      <c r="P309" s="354"/>
      <c r="Q309" s="264"/>
    </row>
    <row r="310" spans="2:17" ht="27" customHeight="1">
      <c r="B310" s="366"/>
      <c r="C310" s="352" t="s">
        <v>184</v>
      </c>
      <c r="D310" s="353"/>
      <c r="E310" s="353"/>
      <c r="F310" s="353"/>
      <c r="G310" s="353"/>
      <c r="H310" s="347" t="s">
        <v>54</v>
      </c>
      <c r="I310" s="349"/>
      <c r="J310" s="349"/>
      <c r="K310" s="347" t="s">
        <v>234</v>
      </c>
      <c r="L310" s="349"/>
      <c r="M310" s="349"/>
      <c r="N310" s="347" t="s">
        <v>54</v>
      </c>
      <c r="O310" s="349"/>
      <c r="P310" s="349"/>
      <c r="Q310" s="265"/>
    </row>
    <row r="311" spans="2:17" ht="27" customHeight="1">
      <c r="B311" s="366"/>
      <c r="C311" s="352" t="s">
        <v>185</v>
      </c>
      <c r="D311" s="353"/>
      <c r="E311" s="353"/>
      <c r="F311" s="353"/>
      <c r="G311" s="353"/>
      <c r="H311" s="347" t="s">
        <v>54</v>
      </c>
      <c r="I311" s="348"/>
      <c r="J311" s="348"/>
      <c r="K311" s="347" t="s">
        <v>234</v>
      </c>
      <c r="L311" s="348"/>
      <c r="M311" s="348"/>
      <c r="N311" s="347" t="s">
        <v>54</v>
      </c>
      <c r="O311" s="348"/>
      <c r="P311" s="348"/>
      <c r="Q311" s="265"/>
    </row>
    <row r="312" spans="2:17" ht="27" customHeight="1">
      <c r="B312" s="568"/>
      <c r="C312" s="350" t="s">
        <v>186</v>
      </c>
      <c r="D312" s="351"/>
      <c r="E312" s="351"/>
      <c r="F312" s="351"/>
      <c r="G312" s="351"/>
      <c r="H312" s="347" t="s">
        <v>54</v>
      </c>
      <c r="I312" s="348"/>
      <c r="J312" s="348"/>
      <c r="K312" s="347" t="s">
        <v>54</v>
      </c>
      <c r="L312" s="348"/>
      <c r="M312" s="348"/>
      <c r="N312" s="347" t="s">
        <v>234</v>
      </c>
      <c r="O312" s="349"/>
      <c r="P312" s="349"/>
      <c r="Q312" s="280"/>
    </row>
    <row r="313" spans="2:19" ht="27" customHeight="1">
      <c r="B313" s="26"/>
      <c r="C313" s="389" t="s">
        <v>192</v>
      </c>
      <c r="D313" s="390"/>
      <c r="E313" s="390"/>
      <c r="F313" s="390"/>
      <c r="G313" s="352"/>
      <c r="H313" s="347" t="s">
        <v>234</v>
      </c>
      <c r="I313" s="349"/>
      <c r="J313" s="349"/>
      <c r="K313" s="347" t="s">
        <v>54</v>
      </c>
      <c r="L313" s="348"/>
      <c r="M313" s="348"/>
      <c r="N313" s="347" t="s">
        <v>54</v>
      </c>
      <c r="O313" s="348"/>
      <c r="P313" s="348"/>
      <c r="Q313" s="19"/>
      <c r="S313" s="69"/>
    </row>
    <row r="314" spans="2:17" ht="27" customHeight="1">
      <c r="B314" s="26"/>
      <c r="C314" s="389" t="s">
        <v>193</v>
      </c>
      <c r="D314" s="390"/>
      <c r="E314" s="390"/>
      <c r="F314" s="390"/>
      <c r="G314" s="352"/>
      <c r="H314" s="347" t="s">
        <v>234</v>
      </c>
      <c r="I314" s="349"/>
      <c r="J314" s="349"/>
      <c r="K314" s="347" t="s">
        <v>54</v>
      </c>
      <c r="L314" s="349"/>
      <c r="M314" s="349"/>
      <c r="N314" s="347" t="s">
        <v>54</v>
      </c>
      <c r="O314" s="349"/>
      <c r="P314" s="349"/>
      <c r="Q314" s="19"/>
    </row>
    <row r="315" spans="2:17" ht="27" customHeight="1">
      <c r="B315" s="26"/>
      <c r="C315" s="389" t="s">
        <v>194</v>
      </c>
      <c r="D315" s="390"/>
      <c r="E315" s="390"/>
      <c r="F315" s="390"/>
      <c r="G315" s="352"/>
      <c r="H315" s="347" t="s">
        <v>54</v>
      </c>
      <c r="I315" s="349"/>
      <c r="J315" s="349"/>
      <c r="K315" s="347" t="s">
        <v>234</v>
      </c>
      <c r="L315" s="349"/>
      <c r="M315" s="349"/>
      <c r="N315" s="347" t="s">
        <v>54</v>
      </c>
      <c r="O315" s="349"/>
      <c r="P315" s="349"/>
      <c r="Q315" s="19"/>
    </row>
    <row r="316" spans="2:17" ht="4.5" customHeight="1">
      <c r="B316" s="264"/>
      <c r="C316" s="265"/>
      <c r="D316" s="265"/>
      <c r="E316" s="265"/>
      <c r="F316" s="265"/>
      <c r="G316" s="265"/>
      <c r="H316" s="265"/>
      <c r="I316" s="265"/>
      <c r="J316" s="265"/>
      <c r="K316" s="265"/>
      <c r="L316" s="265"/>
      <c r="M316" s="265"/>
      <c r="N316" s="265"/>
      <c r="O316" s="265"/>
      <c r="P316" s="265"/>
      <c r="Q316" s="264"/>
    </row>
    <row r="317" spans="2:17" ht="18.75" customHeight="1">
      <c r="B317" s="550" t="s">
        <v>264</v>
      </c>
      <c r="C317" s="566"/>
      <c r="D317" s="566"/>
      <c r="E317" s="566"/>
      <c r="F317" s="566"/>
      <c r="G317" s="566"/>
      <c r="H317" s="566"/>
      <c r="I317" s="566"/>
      <c r="J317" s="566"/>
      <c r="K317" s="566"/>
      <c r="L317" s="566"/>
      <c r="M317" s="566"/>
      <c r="N317" s="566"/>
      <c r="O317" s="566"/>
      <c r="P317" s="566"/>
      <c r="Q317" s="550"/>
    </row>
    <row r="318" spans="2:17" ht="42.75" customHeight="1">
      <c r="B318" s="40"/>
      <c r="C318" s="323" t="s">
        <v>306</v>
      </c>
      <c r="D318" s="324"/>
      <c r="E318" s="324"/>
      <c r="F318" s="324"/>
      <c r="G318" s="324"/>
      <c r="H318" s="324"/>
      <c r="I318" s="324"/>
      <c r="J318" s="324"/>
      <c r="K318" s="324"/>
      <c r="L318" s="324"/>
      <c r="M318" s="324"/>
      <c r="N318" s="324"/>
      <c r="O318" s="324"/>
      <c r="P318" s="325"/>
      <c r="Q318" s="40"/>
    </row>
    <row r="319" spans="2:17" ht="42.75" customHeight="1">
      <c r="B319" s="40"/>
      <c r="C319" s="326"/>
      <c r="D319" s="327"/>
      <c r="E319" s="327"/>
      <c r="F319" s="327"/>
      <c r="G319" s="327"/>
      <c r="H319" s="327"/>
      <c r="I319" s="327"/>
      <c r="J319" s="327"/>
      <c r="K319" s="327"/>
      <c r="L319" s="327"/>
      <c r="M319" s="327"/>
      <c r="N319" s="327"/>
      <c r="O319" s="327"/>
      <c r="P319" s="328"/>
      <c r="Q319" s="40"/>
    </row>
    <row r="320" spans="2:17" ht="42.75" customHeight="1">
      <c r="B320" s="40"/>
      <c r="C320" s="326"/>
      <c r="D320" s="327"/>
      <c r="E320" s="327"/>
      <c r="F320" s="327"/>
      <c r="G320" s="327"/>
      <c r="H320" s="327"/>
      <c r="I320" s="327"/>
      <c r="J320" s="327"/>
      <c r="K320" s="327"/>
      <c r="L320" s="327"/>
      <c r="M320" s="327"/>
      <c r="N320" s="327"/>
      <c r="O320" s="327"/>
      <c r="P320" s="328"/>
      <c r="Q320" s="40"/>
    </row>
    <row r="321" spans="2:17" ht="42.75" customHeight="1">
      <c r="B321" s="17"/>
      <c r="C321" s="326"/>
      <c r="D321" s="327"/>
      <c r="E321" s="327"/>
      <c r="F321" s="327"/>
      <c r="G321" s="327"/>
      <c r="H321" s="327"/>
      <c r="I321" s="327"/>
      <c r="J321" s="327"/>
      <c r="K321" s="327"/>
      <c r="L321" s="327"/>
      <c r="M321" s="327"/>
      <c r="N321" s="327"/>
      <c r="O321" s="327"/>
      <c r="P321" s="328"/>
      <c r="Q321" s="17"/>
    </row>
    <row r="322" spans="2:17" ht="42.75" customHeight="1">
      <c r="B322" s="17"/>
      <c r="C322" s="326"/>
      <c r="D322" s="327"/>
      <c r="E322" s="327"/>
      <c r="F322" s="327"/>
      <c r="G322" s="327"/>
      <c r="H322" s="327"/>
      <c r="I322" s="327"/>
      <c r="J322" s="327"/>
      <c r="K322" s="327"/>
      <c r="L322" s="327"/>
      <c r="M322" s="327"/>
      <c r="N322" s="327"/>
      <c r="O322" s="327"/>
      <c r="P322" s="328"/>
      <c r="Q322" s="17"/>
    </row>
    <row r="323" spans="2:17" ht="42.75" customHeight="1">
      <c r="B323" s="17"/>
      <c r="C323" s="326"/>
      <c r="D323" s="327"/>
      <c r="E323" s="327"/>
      <c r="F323" s="327"/>
      <c r="G323" s="327"/>
      <c r="H323" s="327"/>
      <c r="I323" s="327"/>
      <c r="J323" s="327"/>
      <c r="K323" s="327"/>
      <c r="L323" s="327"/>
      <c r="M323" s="327"/>
      <c r="N323" s="327"/>
      <c r="O323" s="327"/>
      <c r="P323" s="328"/>
      <c r="Q323" s="17"/>
    </row>
    <row r="324" spans="2:17" ht="42.75" customHeight="1">
      <c r="B324" s="17"/>
      <c r="C324" s="326"/>
      <c r="D324" s="327"/>
      <c r="E324" s="327"/>
      <c r="F324" s="327"/>
      <c r="G324" s="327"/>
      <c r="H324" s="327"/>
      <c r="I324" s="327"/>
      <c r="J324" s="327"/>
      <c r="K324" s="327"/>
      <c r="L324" s="327"/>
      <c r="M324" s="327"/>
      <c r="N324" s="327"/>
      <c r="O324" s="327"/>
      <c r="P324" s="328"/>
      <c r="Q324" s="17"/>
    </row>
    <row r="325" spans="2:17" ht="42.75" customHeight="1">
      <c r="B325" s="17"/>
      <c r="C325" s="326"/>
      <c r="D325" s="327"/>
      <c r="E325" s="327"/>
      <c r="F325" s="327"/>
      <c r="G325" s="327"/>
      <c r="H325" s="327"/>
      <c r="I325" s="327"/>
      <c r="J325" s="327"/>
      <c r="K325" s="327"/>
      <c r="L325" s="327"/>
      <c r="M325" s="327"/>
      <c r="N325" s="327"/>
      <c r="O325" s="327"/>
      <c r="P325" s="328"/>
      <c r="Q325" s="17"/>
    </row>
    <row r="326" spans="2:17" ht="42.75" customHeight="1">
      <c r="B326" s="17"/>
      <c r="C326" s="326"/>
      <c r="D326" s="327"/>
      <c r="E326" s="327"/>
      <c r="F326" s="327"/>
      <c r="G326" s="327"/>
      <c r="H326" s="327"/>
      <c r="I326" s="327"/>
      <c r="J326" s="327"/>
      <c r="K326" s="327"/>
      <c r="L326" s="327"/>
      <c r="M326" s="327"/>
      <c r="N326" s="327"/>
      <c r="O326" s="327"/>
      <c r="P326" s="328"/>
      <c r="Q326" s="17"/>
    </row>
    <row r="327" spans="2:17" ht="42.75" customHeight="1">
      <c r="B327" s="17"/>
      <c r="C327" s="329"/>
      <c r="D327" s="330"/>
      <c r="E327" s="330"/>
      <c r="F327" s="330"/>
      <c r="G327" s="330"/>
      <c r="H327" s="330"/>
      <c r="I327" s="330"/>
      <c r="J327" s="330"/>
      <c r="K327" s="330"/>
      <c r="L327" s="330"/>
      <c r="M327" s="330"/>
      <c r="N327" s="330"/>
      <c r="O327" s="330"/>
      <c r="P327" s="331"/>
      <c r="Q327" s="17"/>
    </row>
    <row r="328" spans="2:17" ht="4.5" customHeight="1">
      <c r="B328" s="264"/>
      <c r="C328" s="265"/>
      <c r="D328" s="265"/>
      <c r="E328" s="265"/>
      <c r="F328" s="265"/>
      <c r="G328" s="265"/>
      <c r="H328" s="265"/>
      <c r="I328" s="265"/>
      <c r="J328" s="265"/>
      <c r="K328" s="265"/>
      <c r="L328" s="265"/>
      <c r="M328" s="265"/>
      <c r="N328" s="265"/>
      <c r="O328" s="265"/>
      <c r="P328" s="265"/>
      <c r="Q328" s="264"/>
    </row>
    <row r="329" spans="2:17" ht="23.25" customHeight="1">
      <c r="B329" s="361" t="s">
        <v>266</v>
      </c>
      <c r="C329" s="369"/>
      <c r="D329" s="369"/>
      <c r="E329" s="369"/>
      <c r="F329" s="369"/>
      <c r="G329" s="369"/>
      <c r="H329" s="369"/>
      <c r="I329" s="369"/>
      <c r="J329" s="369"/>
      <c r="K329" s="369"/>
      <c r="L329" s="369"/>
      <c r="M329" s="369"/>
      <c r="N329" s="369"/>
      <c r="O329" s="369"/>
      <c r="P329" s="369"/>
      <c r="Q329" s="564"/>
    </row>
    <row r="330" spans="2:17" ht="55.5" customHeight="1">
      <c r="B330" s="17"/>
      <c r="C330" s="332" t="s">
        <v>307</v>
      </c>
      <c r="D330" s="333"/>
      <c r="E330" s="333"/>
      <c r="F330" s="333"/>
      <c r="G330" s="333"/>
      <c r="H330" s="333"/>
      <c r="I330" s="333"/>
      <c r="J330" s="333"/>
      <c r="K330" s="333"/>
      <c r="L330" s="333"/>
      <c r="M330" s="333"/>
      <c r="N330" s="333"/>
      <c r="O330" s="333"/>
      <c r="P330" s="334"/>
      <c r="Q330" s="17"/>
    </row>
    <row r="331" spans="2:17" ht="55.5" customHeight="1">
      <c r="B331" s="17"/>
      <c r="C331" s="335"/>
      <c r="D331" s="336"/>
      <c r="E331" s="336"/>
      <c r="F331" s="336"/>
      <c r="G331" s="336"/>
      <c r="H331" s="336"/>
      <c r="I331" s="336"/>
      <c r="J331" s="336"/>
      <c r="K331" s="336"/>
      <c r="L331" s="336"/>
      <c r="M331" s="336"/>
      <c r="N331" s="336"/>
      <c r="O331" s="336"/>
      <c r="P331" s="337"/>
      <c r="Q331" s="17"/>
    </row>
    <row r="332" spans="2:17" ht="55.5" customHeight="1">
      <c r="B332" s="17"/>
      <c r="C332" s="335"/>
      <c r="D332" s="336"/>
      <c r="E332" s="336"/>
      <c r="F332" s="336"/>
      <c r="G332" s="336"/>
      <c r="H332" s="336"/>
      <c r="I332" s="336"/>
      <c r="J332" s="336"/>
      <c r="K332" s="336"/>
      <c r="L332" s="336"/>
      <c r="M332" s="336"/>
      <c r="N332" s="336"/>
      <c r="O332" s="336"/>
      <c r="P332" s="337"/>
      <c r="Q332" s="17"/>
    </row>
    <row r="333" spans="2:17" ht="55.5" customHeight="1">
      <c r="B333" s="17"/>
      <c r="C333" s="335"/>
      <c r="D333" s="336"/>
      <c r="E333" s="336"/>
      <c r="F333" s="336"/>
      <c r="G333" s="336"/>
      <c r="H333" s="336"/>
      <c r="I333" s="336"/>
      <c r="J333" s="336"/>
      <c r="K333" s="336"/>
      <c r="L333" s="336"/>
      <c r="M333" s="336"/>
      <c r="N333" s="336"/>
      <c r="O333" s="336"/>
      <c r="P333" s="337"/>
      <c r="Q333" s="17"/>
    </row>
    <row r="334" spans="2:17" ht="55.5" customHeight="1">
      <c r="B334" s="17"/>
      <c r="C334" s="338"/>
      <c r="D334" s="339"/>
      <c r="E334" s="339"/>
      <c r="F334" s="339"/>
      <c r="G334" s="339"/>
      <c r="H334" s="339"/>
      <c r="I334" s="339"/>
      <c r="J334" s="339"/>
      <c r="K334" s="339"/>
      <c r="L334" s="339"/>
      <c r="M334" s="339"/>
      <c r="N334" s="339"/>
      <c r="O334" s="339"/>
      <c r="P334" s="340"/>
      <c r="Q334" s="17"/>
    </row>
    <row r="335" spans="2:17" ht="5.25" customHeight="1">
      <c r="B335" s="264"/>
      <c r="C335" s="265"/>
      <c r="D335" s="265"/>
      <c r="E335" s="265"/>
      <c r="F335" s="265"/>
      <c r="G335" s="265"/>
      <c r="H335" s="265"/>
      <c r="I335" s="265"/>
      <c r="J335" s="265"/>
      <c r="K335" s="265"/>
      <c r="L335" s="265"/>
      <c r="M335" s="265"/>
      <c r="N335" s="265"/>
      <c r="O335" s="265"/>
      <c r="P335" s="265"/>
      <c r="Q335" s="264"/>
    </row>
    <row r="336" spans="2:17" ht="24" customHeight="1">
      <c r="B336" s="368" t="s">
        <v>195</v>
      </c>
      <c r="C336" s="369"/>
      <c r="D336" s="369"/>
      <c r="E336" s="369"/>
      <c r="F336" s="369"/>
      <c r="G336" s="369"/>
      <c r="H336" s="369"/>
      <c r="I336" s="369"/>
      <c r="J336" s="369"/>
      <c r="K336" s="369"/>
      <c r="L336" s="369"/>
      <c r="M336" s="369"/>
      <c r="N336" s="369"/>
      <c r="O336" s="369"/>
      <c r="P336" s="369"/>
      <c r="Q336" s="370"/>
    </row>
    <row r="337" spans="2:17" ht="14.25" customHeight="1">
      <c r="B337" s="55"/>
      <c r="C337" s="56"/>
      <c r="D337" s="357" t="s">
        <v>196</v>
      </c>
      <c r="E337" s="357"/>
      <c r="F337" s="357"/>
      <c r="G337" s="357"/>
      <c r="H337" s="357"/>
      <c r="I337" s="357"/>
      <c r="J337" s="357"/>
      <c r="K337" s="357"/>
      <c r="L337" s="357"/>
      <c r="M337" s="357"/>
      <c r="N337" s="357"/>
      <c r="O337" s="357"/>
      <c r="P337" s="56" t="s">
        <v>95</v>
      </c>
      <c r="Q337" s="57"/>
    </row>
    <row r="338" spans="2:17" ht="12.75" customHeight="1">
      <c r="B338" s="264"/>
      <c r="C338" s="119">
        <v>1</v>
      </c>
      <c r="D338" s="371" t="s">
        <v>263</v>
      </c>
      <c r="E338" s="372"/>
      <c r="F338" s="372"/>
      <c r="G338" s="372"/>
      <c r="H338" s="372"/>
      <c r="I338" s="372"/>
      <c r="J338" s="372"/>
      <c r="K338" s="372"/>
      <c r="L338" s="372"/>
      <c r="M338" s="372"/>
      <c r="N338" s="372"/>
      <c r="O338" s="372"/>
      <c r="P338" s="221" t="s">
        <v>234</v>
      </c>
      <c r="Q338" s="367"/>
    </row>
    <row r="339" spans="2:17" ht="12.75" customHeight="1">
      <c r="B339" s="265"/>
      <c r="C339" s="119">
        <v>2</v>
      </c>
      <c r="D339" s="371" t="s">
        <v>246</v>
      </c>
      <c r="E339" s="372"/>
      <c r="F339" s="372"/>
      <c r="G339" s="372"/>
      <c r="H339" s="372"/>
      <c r="I339" s="372"/>
      <c r="J339" s="372"/>
      <c r="K339" s="372"/>
      <c r="L339" s="372"/>
      <c r="M339" s="372"/>
      <c r="N339" s="372"/>
      <c r="O339" s="372"/>
      <c r="P339" s="221" t="s">
        <v>234</v>
      </c>
      <c r="Q339" s="266"/>
    </row>
    <row r="340" spans="2:17" ht="12.75" customHeight="1">
      <c r="B340" s="265"/>
      <c r="C340" s="119">
        <v>3</v>
      </c>
      <c r="D340" s="379" t="s">
        <v>247</v>
      </c>
      <c r="E340" s="380"/>
      <c r="F340" s="380"/>
      <c r="G340" s="380"/>
      <c r="H340" s="380"/>
      <c r="I340" s="380"/>
      <c r="J340" s="380"/>
      <c r="K340" s="380"/>
      <c r="L340" s="380"/>
      <c r="M340" s="380"/>
      <c r="N340" s="380"/>
      <c r="O340" s="380"/>
      <c r="P340" s="221" t="s">
        <v>234</v>
      </c>
      <c r="Q340" s="266"/>
    </row>
    <row r="341" spans="2:17" ht="17.25" customHeight="1">
      <c r="B341" s="265"/>
      <c r="C341" s="119">
        <v>4</v>
      </c>
      <c r="D341" s="379" t="s">
        <v>262</v>
      </c>
      <c r="E341" s="380"/>
      <c r="F341" s="380"/>
      <c r="G341" s="380"/>
      <c r="H341" s="380"/>
      <c r="I341" s="380"/>
      <c r="J341" s="380"/>
      <c r="K341" s="380"/>
      <c r="L341" s="380"/>
      <c r="M341" s="380"/>
      <c r="N341" s="380"/>
      <c r="O341" s="380"/>
      <c r="P341" s="221" t="s">
        <v>234</v>
      </c>
      <c r="Q341" s="266"/>
    </row>
    <row r="342" spans="2:17" ht="12.75" customHeight="1" hidden="1">
      <c r="B342" s="265"/>
      <c r="C342" s="232">
        <v>7</v>
      </c>
      <c r="D342" s="376"/>
      <c r="E342" s="377"/>
      <c r="F342" s="377"/>
      <c r="G342" s="377"/>
      <c r="H342" s="377"/>
      <c r="I342" s="377"/>
      <c r="J342" s="377"/>
      <c r="K342" s="377"/>
      <c r="L342" s="377"/>
      <c r="M342" s="377"/>
      <c r="N342" s="377"/>
      <c r="O342" s="378"/>
      <c r="P342" s="231" t="s">
        <v>54</v>
      </c>
      <c r="Q342" s="266"/>
    </row>
    <row r="343" spans="2:17" ht="12.75" customHeight="1" hidden="1">
      <c r="B343" s="280"/>
      <c r="C343" s="229">
        <v>8</v>
      </c>
      <c r="D343" s="382"/>
      <c r="E343" s="383"/>
      <c r="F343" s="383"/>
      <c r="G343" s="383"/>
      <c r="H343" s="383"/>
      <c r="I343" s="383"/>
      <c r="J343" s="383"/>
      <c r="K343" s="383"/>
      <c r="L343" s="383"/>
      <c r="M343" s="383"/>
      <c r="N343" s="383"/>
      <c r="O343" s="383"/>
      <c r="P343" s="230" t="s">
        <v>54</v>
      </c>
      <c r="Q343" s="267"/>
    </row>
    <row r="344" spans="2:17" ht="66" customHeight="1">
      <c r="B344" s="142"/>
      <c r="C344" s="209" t="s">
        <v>197</v>
      </c>
      <c r="D344" s="373"/>
      <c r="E344" s="374"/>
      <c r="F344" s="374"/>
      <c r="G344" s="374"/>
      <c r="H344" s="374"/>
      <c r="I344" s="374"/>
      <c r="J344" s="374"/>
      <c r="K344" s="374"/>
      <c r="L344" s="374"/>
      <c r="M344" s="374"/>
      <c r="N344" s="374"/>
      <c r="O344" s="374"/>
      <c r="P344" s="375"/>
      <c r="Q344" s="199"/>
    </row>
    <row r="345" spans="2:17" ht="23.25" customHeight="1">
      <c r="B345" s="361" t="s">
        <v>198</v>
      </c>
      <c r="C345" s="362"/>
      <c r="D345" s="363"/>
      <c r="E345" s="363"/>
      <c r="F345" s="363"/>
      <c r="G345" s="363"/>
      <c r="H345" s="363"/>
      <c r="I345" s="363"/>
      <c r="J345" s="363"/>
      <c r="K345" s="363"/>
      <c r="L345" s="363"/>
      <c r="M345" s="363"/>
      <c r="N345" s="363"/>
      <c r="O345" s="363"/>
      <c r="P345" s="363"/>
      <c r="Q345" s="364"/>
    </row>
    <row r="346" spans="2:17" ht="31.5" customHeight="1">
      <c r="B346" s="264"/>
      <c r="C346" s="293" t="s">
        <v>199</v>
      </c>
      <c r="D346" s="294"/>
      <c r="E346" s="294"/>
      <c r="F346" s="295"/>
      <c r="G346" s="365" t="s">
        <v>200</v>
      </c>
      <c r="H346" s="366"/>
      <c r="I346" s="366"/>
      <c r="J346" s="381" t="s">
        <v>201</v>
      </c>
      <c r="K346" s="366"/>
      <c r="L346" s="366"/>
      <c r="M346" s="365" t="s">
        <v>202</v>
      </c>
      <c r="N346" s="366"/>
      <c r="O346" s="366"/>
      <c r="P346" s="366"/>
      <c r="Q346" s="264"/>
    </row>
    <row r="347" spans="2:17" ht="39.75" customHeight="1">
      <c r="B347" s="265"/>
      <c r="C347" s="358"/>
      <c r="D347" s="359"/>
      <c r="E347" s="359"/>
      <c r="F347" s="360"/>
      <c r="G347" s="355"/>
      <c r="H347" s="355"/>
      <c r="I347" s="355"/>
      <c r="J347" s="356"/>
      <c r="K347" s="356"/>
      <c r="L347" s="356"/>
      <c r="M347" s="355"/>
      <c r="N347" s="355"/>
      <c r="O347" s="355"/>
      <c r="P347" s="355"/>
      <c r="Q347" s="265"/>
    </row>
    <row r="348" spans="2:17" ht="39.75" customHeight="1">
      <c r="B348" s="265"/>
      <c r="C348" s="358"/>
      <c r="D348" s="359"/>
      <c r="E348" s="359"/>
      <c r="F348" s="360"/>
      <c r="G348" s="355"/>
      <c r="H348" s="355"/>
      <c r="I348" s="355"/>
      <c r="J348" s="356"/>
      <c r="K348" s="356"/>
      <c r="L348" s="356"/>
      <c r="M348" s="355"/>
      <c r="N348" s="355"/>
      <c r="O348" s="355"/>
      <c r="P348" s="355"/>
      <c r="Q348" s="265"/>
    </row>
    <row r="349" spans="2:17" ht="34.5" customHeight="1">
      <c r="B349" s="280"/>
      <c r="C349" s="358"/>
      <c r="D349" s="359"/>
      <c r="E349" s="359"/>
      <c r="F349" s="360"/>
      <c r="G349" s="355"/>
      <c r="H349" s="355"/>
      <c r="I349" s="355"/>
      <c r="J349" s="356"/>
      <c r="K349" s="356"/>
      <c r="L349" s="356"/>
      <c r="M349" s="355"/>
      <c r="N349" s="355"/>
      <c r="O349" s="355"/>
      <c r="P349" s="355"/>
      <c r="Q349" s="280"/>
    </row>
    <row r="350" spans="2:17" ht="17.25" customHeight="1">
      <c r="B350" s="561" t="s">
        <v>207</v>
      </c>
      <c r="C350" s="562"/>
      <c r="D350" s="562"/>
      <c r="E350" s="562"/>
      <c r="F350" s="562"/>
      <c r="G350" s="562"/>
      <c r="H350" s="562"/>
      <c r="I350" s="562"/>
      <c r="J350" s="562"/>
      <c r="K350" s="562"/>
      <c r="L350" s="562"/>
      <c r="M350" s="562"/>
      <c r="N350" s="562"/>
      <c r="O350" s="562"/>
      <c r="P350" s="562"/>
      <c r="Q350" s="563"/>
    </row>
  </sheetData>
  <sheetProtection password="DFEA" sheet="1" objects="1" scenarios="1" selectLockedCells="1"/>
  <mergeCells count="623">
    <mergeCell ref="J304:K304"/>
    <mergeCell ref="L304:M304"/>
    <mergeCell ref="N304:P304"/>
    <mergeCell ref="D304:I304"/>
    <mergeCell ref="J305:K305"/>
    <mergeCell ref="L305:M305"/>
    <mergeCell ref="N305:P305"/>
    <mergeCell ref="D305:I305"/>
    <mergeCell ref="J302:K302"/>
    <mergeCell ref="L302:M302"/>
    <mergeCell ref="N302:P302"/>
    <mergeCell ref="D302:I302"/>
    <mergeCell ref="J303:K303"/>
    <mergeCell ref="L303:M303"/>
    <mergeCell ref="N303:P303"/>
    <mergeCell ref="D303:I303"/>
    <mergeCell ref="J300:K300"/>
    <mergeCell ref="L300:M300"/>
    <mergeCell ref="N300:P300"/>
    <mergeCell ref="D300:I300"/>
    <mergeCell ref="J301:K301"/>
    <mergeCell ref="L301:M301"/>
    <mergeCell ref="N301:P301"/>
    <mergeCell ref="D301:I301"/>
    <mergeCell ref="J298:K298"/>
    <mergeCell ref="L298:M298"/>
    <mergeCell ref="N298:P298"/>
    <mergeCell ref="D298:I298"/>
    <mergeCell ref="J299:K299"/>
    <mergeCell ref="L299:M299"/>
    <mergeCell ref="N299:P299"/>
    <mergeCell ref="D299:I299"/>
    <mergeCell ref="C274:D274"/>
    <mergeCell ref="J297:K297"/>
    <mergeCell ref="L297:M297"/>
    <mergeCell ref="N297:P297"/>
    <mergeCell ref="D297:I297"/>
    <mergeCell ref="C262:P262"/>
    <mergeCell ref="B283:Q283"/>
    <mergeCell ref="C273:D273"/>
    <mergeCell ref="B245:B263"/>
    <mergeCell ref="B288:Q288"/>
    <mergeCell ref="K240:L240"/>
    <mergeCell ref="C195:H195"/>
    <mergeCell ref="I195:L195"/>
    <mergeCell ref="O240:P240"/>
    <mergeCell ref="C240:F240"/>
    <mergeCell ref="C253:I253"/>
    <mergeCell ref="C252:I252"/>
    <mergeCell ref="G240:H240"/>
    <mergeCell ref="I240:J240"/>
    <mergeCell ref="C207:H207"/>
    <mergeCell ref="I134:J134"/>
    <mergeCell ref="C134:H134"/>
    <mergeCell ref="C148:H148"/>
    <mergeCell ref="I148:L148"/>
    <mergeCell ref="C160:H160"/>
    <mergeCell ref="I160:L160"/>
    <mergeCell ref="I135:J135"/>
    <mergeCell ref="C147:H147"/>
    <mergeCell ref="I147:L147"/>
    <mergeCell ref="C159:H159"/>
    <mergeCell ref="I184:L184"/>
    <mergeCell ref="C196:H196"/>
    <mergeCell ref="I196:L196"/>
    <mergeCell ref="C272:D272"/>
    <mergeCell ref="K220:M220"/>
    <mergeCell ref="B244:Q244"/>
    <mergeCell ref="C245:I245"/>
    <mergeCell ref="C263:I263"/>
    <mergeCell ref="O239:P239"/>
    <mergeCell ref="C239:F239"/>
    <mergeCell ref="I207:L207"/>
    <mergeCell ref="G239:H239"/>
    <mergeCell ref="I239:J239"/>
    <mergeCell ref="K239:L239"/>
    <mergeCell ref="C208:H208"/>
    <mergeCell ref="I208:L208"/>
    <mergeCell ref="G234:H234"/>
    <mergeCell ref="I234:J234"/>
    <mergeCell ref="I233:J233"/>
    <mergeCell ref="I235:J235"/>
    <mergeCell ref="I159:L159"/>
    <mergeCell ref="C138:L138"/>
    <mergeCell ref="I136:J136"/>
    <mergeCell ref="C140:H140"/>
    <mergeCell ref="I171:L171"/>
    <mergeCell ref="C183:H183"/>
    <mergeCell ref="C157:H157"/>
    <mergeCell ref="I157:L157"/>
    <mergeCell ref="C162:H162"/>
    <mergeCell ref="I162:L162"/>
    <mergeCell ref="C206:H206"/>
    <mergeCell ref="I206:L206"/>
    <mergeCell ref="G238:H238"/>
    <mergeCell ref="I238:J238"/>
    <mergeCell ref="K238:L238"/>
    <mergeCell ref="I172:L172"/>
    <mergeCell ref="C184:H184"/>
    <mergeCell ref="K215:M215"/>
    <mergeCell ref="C174:H174"/>
    <mergeCell ref="C179:H179"/>
    <mergeCell ref="O238:P238"/>
    <mergeCell ref="C238:F238"/>
    <mergeCell ref="C170:H170"/>
    <mergeCell ref="I170:L170"/>
    <mergeCell ref="C182:H182"/>
    <mergeCell ref="I182:L182"/>
    <mergeCell ref="C194:H194"/>
    <mergeCell ref="I194:L194"/>
    <mergeCell ref="I183:L183"/>
    <mergeCell ref="C172:H172"/>
    <mergeCell ref="I94:J94"/>
    <mergeCell ref="I132:J132"/>
    <mergeCell ref="C132:H132"/>
    <mergeCell ref="C146:H146"/>
    <mergeCell ref="I146:L146"/>
    <mergeCell ref="C158:H158"/>
    <mergeCell ref="I158:L158"/>
    <mergeCell ref="C97:E105"/>
    <mergeCell ref="I103:J103"/>
    <mergeCell ref="I149:L149"/>
    <mergeCell ref="O230:P231"/>
    <mergeCell ref="G232:H232"/>
    <mergeCell ref="K221:M221"/>
    <mergeCell ref="N221:O221"/>
    <mergeCell ref="K224:M224"/>
    <mergeCell ref="G230:M230"/>
    <mergeCell ref="I232:J232"/>
    <mergeCell ref="K231:M231"/>
    <mergeCell ref="E221:J221"/>
    <mergeCell ref="E227:O227"/>
    <mergeCell ref="N217:O217"/>
    <mergeCell ref="E220:J220"/>
    <mergeCell ref="G218:J218"/>
    <mergeCell ref="K217:M217"/>
    <mergeCell ref="K218:M218"/>
    <mergeCell ref="G217:J217"/>
    <mergeCell ref="N220:O220"/>
    <mergeCell ref="F219:J219"/>
    <mergeCell ref="K219:M219"/>
    <mergeCell ref="N219:O219"/>
    <mergeCell ref="C164:H164"/>
    <mergeCell ref="I164:L164"/>
    <mergeCell ref="C171:H171"/>
    <mergeCell ref="Q245:Q263"/>
    <mergeCell ref="C248:I248"/>
    <mergeCell ref="C255:I255"/>
    <mergeCell ref="C258:P258"/>
    <mergeCell ref="C251:I251"/>
    <mergeCell ref="C246:P246"/>
    <mergeCell ref="I242:J242"/>
    <mergeCell ref="C5:P5"/>
    <mergeCell ref="B28:E28"/>
    <mergeCell ref="F28:P28"/>
    <mergeCell ref="B15:I15"/>
    <mergeCell ref="B16:I16"/>
    <mergeCell ref="B6:Q6"/>
    <mergeCell ref="C26:P26"/>
    <mergeCell ref="B27:Q27"/>
    <mergeCell ref="B8:O8"/>
    <mergeCell ref="B13:I13"/>
    <mergeCell ref="H313:J313"/>
    <mergeCell ref="C313:G313"/>
    <mergeCell ref="K314:M314"/>
    <mergeCell ref="B11:Q11"/>
    <mergeCell ref="C346:F346"/>
    <mergeCell ref="B225:Q225"/>
    <mergeCell ref="B224:D224"/>
    <mergeCell ref="C230:F233"/>
    <mergeCell ref="G231:H231"/>
    <mergeCell ref="P224:Q224"/>
    <mergeCell ref="G242:H242"/>
    <mergeCell ref="C242:F242"/>
    <mergeCell ref="B317:Q317"/>
    <mergeCell ref="H309:J309"/>
    <mergeCell ref="H312:J312"/>
    <mergeCell ref="B309:B312"/>
    <mergeCell ref="K310:M310"/>
    <mergeCell ref="N311:P311"/>
    <mergeCell ref="C311:G311"/>
    <mergeCell ref="L293:M293"/>
    <mergeCell ref="B350:Q350"/>
    <mergeCell ref="M349:P349"/>
    <mergeCell ref="B329:Q329"/>
    <mergeCell ref="C315:G315"/>
    <mergeCell ref="B338:B343"/>
    <mergeCell ref="G241:H241"/>
    <mergeCell ref="O242:P242"/>
    <mergeCell ref="B277:Q277"/>
    <mergeCell ref="E279:P279"/>
    <mergeCell ref="B289:Q289"/>
    <mergeCell ref="B30:G30"/>
    <mergeCell ref="B33:G33"/>
    <mergeCell ref="B31:G31"/>
    <mergeCell ref="H31:Q31"/>
    <mergeCell ref="B32:G32"/>
    <mergeCell ref="K233:L233"/>
    <mergeCell ref="E224:J224"/>
    <mergeCell ref="Q230:Q235"/>
    <mergeCell ref="C235:F235"/>
    <mergeCell ref="I186:L186"/>
    <mergeCell ref="J16:Q16"/>
    <mergeCell ref="H35:Q35"/>
    <mergeCell ref="N315:P315"/>
    <mergeCell ref="H315:J315"/>
    <mergeCell ref="B328:Q328"/>
    <mergeCell ref="K315:M315"/>
    <mergeCell ref="G233:H233"/>
    <mergeCell ref="C268:D268"/>
    <mergeCell ref="C257:I257"/>
    <mergeCell ref="B243:Q243"/>
    <mergeCell ref="B38:G38"/>
    <mergeCell ref="B37:G37"/>
    <mergeCell ref="C2:P2"/>
    <mergeCell ref="B265:Q265"/>
    <mergeCell ref="C256:P256"/>
    <mergeCell ref="I96:J96"/>
    <mergeCell ref="I98:J98"/>
    <mergeCell ref="H37:Q37"/>
    <mergeCell ref="B12:I12"/>
    <mergeCell ref="J15:Q15"/>
    <mergeCell ref="B18:Q18"/>
    <mergeCell ref="H30:Q30"/>
    <mergeCell ref="H33:Q33"/>
    <mergeCell ref="H34:Q34"/>
    <mergeCell ref="B34:G34"/>
    <mergeCell ref="B41:G41"/>
    <mergeCell ref="B36:G36"/>
    <mergeCell ref="H41:Q41"/>
    <mergeCell ref="H40:Q40"/>
    <mergeCell ref="B40:G40"/>
    <mergeCell ref="B35:G35"/>
    <mergeCell ref="B14:Q14"/>
    <mergeCell ref="C19:P22"/>
    <mergeCell ref="H32:Q32"/>
    <mergeCell ref="B17:I17"/>
    <mergeCell ref="H36:Q36"/>
    <mergeCell ref="B25:Q25"/>
    <mergeCell ref="J17:Q17"/>
    <mergeCell ref="B24:Q24"/>
    <mergeCell ref="B29:Q29"/>
    <mergeCell ref="I111:J111"/>
    <mergeCell ref="M111:P111"/>
    <mergeCell ref="F7:Q7"/>
    <mergeCell ref="B45:G45"/>
    <mergeCell ref="H42:Q42"/>
    <mergeCell ref="B9:I9"/>
    <mergeCell ref="B7:E7"/>
    <mergeCell ref="H45:Q45"/>
    <mergeCell ref="H38:Q38"/>
    <mergeCell ref="H44:Q44"/>
    <mergeCell ref="I99:J99"/>
    <mergeCell ref="I102:J102"/>
    <mergeCell ref="H49:Q49"/>
    <mergeCell ref="B51:G51"/>
    <mergeCell ref="I113:J113"/>
    <mergeCell ref="I107:J107"/>
    <mergeCell ref="M102:P102"/>
    <mergeCell ref="M113:P113"/>
    <mergeCell ref="I112:J112"/>
    <mergeCell ref="I109:J109"/>
    <mergeCell ref="M93:P93"/>
    <mergeCell ref="M96:P96"/>
    <mergeCell ref="I108:J108"/>
    <mergeCell ref="M101:P101"/>
    <mergeCell ref="M104:P104"/>
    <mergeCell ref="M105:P105"/>
    <mergeCell ref="I101:J101"/>
    <mergeCell ref="M97:P97"/>
    <mergeCell ref="M98:P98"/>
    <mergeCell ref="M100:P100"/>
    <mergeCell ref="H47:Q47"/>
    <mergeCell ref="B46:G46"/>
    <mergeCell ref="H46:Q46"/>
    <mergeCell ref="B49:G49"/>
    <mergeCell ref="B72:Q72"/>
    <mergeCell ref="Q93:Q114"/>
    <mergeCell ref="M110:P110"/>
    <mergeCell ref="I106:J106"/>
    <mergeCell ref="F106:H108"/>
    <mergeCell ref="I114:J114"/>
    <mergeCell ref="F10:Q10"/>
    <mergeCell ref="B50:G50"/>
    <mergeCell ref="B73:Q73"/>
    <mergeCell ref="B10:E10"/>
    <mergeCell ref="H50:Q50"/>
    <mergeCell ref="H51:Q51"/>
    <mergeCell ref="B42:G42"/>
    <mergeCell ref="B44:G44"/>
    <mergeCell ref="B47:G47"/>
    <mergeCell ref="B48:Q48"/>
    <mergeCell ref="M107:P107"/>
    <mergeCell ref="M106:P106"/>
    <mergeCell ref="I93:J93"/>
    <mergeCell ref="I95:J95"/>
    <mergeCell ref="B4:Q4"/>
    <mergeCell ref="B91:Q91"/>
    <mergeCell ref="B92:Q92"/>
    <mergeCell ref="B60:Q60"/>
    <mergeCell ref="C56:P59"/>
    <mergeCell ref="C85:P90"/>
    <mergeCell ref="M140:P140"/>
    <mergeCell ref="C143:H143"/>
    <mergeCell ref="C135:H135"/>
    <mergeCell ref="C144:H144"/>
    <mergeCell ref="F93:H93"/>
    <mergeCell ref="M103:P103"/>
    <mergeCell ref="M99:P99"/>
    <mergeCell ref="M108:P108"/>
    <mergeCell ref="M94:P94"/>
    <mergeCell ref="M95:P95"/>
    <mergeCell ref="M112:P112"/>
    <mergeCell ref="B119:Q119"/>
    <mergeCell ref="F112:H114"/>
    <mergeCell ref="M114:P114"/>
    <mergeCell ref="C106:E114"/>
    <mergeCell ref="M109:P109"/>
    <mergeCell ref="C117:P117"/>
    <mergeCell ref="B118:Q118"/>
    <mergeCell ref="B115:Q115"/>
    <mergeCell ref="F109:H111"/>
    <mergeCell ref="O235:P235"/>
    <mergeCell ref="C120:P123"/>
    <mergeCell ref="C129:H129"/>
    <mergeCell ref="I154:L154"/>
    <mergeCell ref="I127:J127"/>
    <mergeCell ref="I129:J129"/>
    <mergeCell ref="I143:L143"/>
    <mergeCell ref="C141:L141"/>
    <mergeCell ref="I140:L140"/>
    <mergeCell ref="N224:O224"/>
    <mergeCell ref="E222:J222"/>
    <mergeCell ref="E226:O226"/>
    <mergeCell ref="K222:M222"/>
    <mergeCell ref="N230:N232"/>
    <mergeCell ref="B228:Q228"/>
    <mergeCell ref="P226:Q227"/>
    <mergeCell ref="B230:B235"/>
    <mergeCell ref="O232:P232"/>
    <mergeCell ref="P214:Q222"/>
    <mergeCell ref="B229:Q229"/>
    <mergeCell ref="C209:H209"/>
    <mergeCell ref="C210:H210"/>
    <mergeCell ref="C152:H152"/>
    <mergeCell ref="I152:L152"/>
    <mergeCell ref="C156:H156"/>
    <mergeCell ref="I156:L156"/>
    <mergeCell ref="C153:L153"/>
    <mergeCell ref="C168:H168"/>
    <mergeCell ref="I210:L210"/>
    <mergeCell ref="I204:L204"/>
    <mergeCell ref="C145:H145"/>
    <mergeCell ref="I145:L145"/>
    <mergeCell ref="I144:L144"/>
    <mergeCell ref="C136:H136"/>
    <mergeCell ref="B137:Q137"/>
    <mergeCell ref="Q127:Q135"/>
    <mergeCell ref="I142:L142"/>
    <mergeCell ref="Q140:Q149"/>
    <mergeCell ref="I131:J131"/>
    <mergeCell ref="C131:H131"/>
    <mergeCell ref="I3:L3"/>
    <mergeCell ref="B3:H3"/>
    <mergeCell ref="C94:E96"/>
    <mergeCell ref="J9:P9"/>
    <mergeCell ref="B83:Q83"/>
    <mergeCell ref="B84:Q84"/>
    <mergeCell ref="F94:H96"/>
    <mergeCell ref="B52:G52"/>
    <mergeCell ref="B93:B114"/>
    <mergeCell ref="I110:J110"/>
    <mergeCell ref="C93:E93"/>
    <mergeCell ref="B74:Q74"/>
    <mergeCell ref="H52:Q52"/>
    <mergeCell ref="H53:Q53"/>
    <mergeCell ref="B53:G53"/>
    <mergeCell ref="B55:Q55"/>
    <mergeCell ref="B54:G54"/>
    <mergeCell ref="H54:Q54"/>
    <mergeCell ref="B61:Q61"/>
    <mergeCell ref="C75:P82"/>
    <mergeCell ref="C62:P71"/>
    <mergeCell ref="C275:D275"/>
    <mergeCell ref="C276:D276"/>
    <mergeCell ref="F103:H105"/>
    <mergeCell ref="I104:J104"/>
    <mergeCell ref="F97:H99"/>
    <mergeCell ref="F100:H102"/>
    <mergeCell ref="I100:J100"/>
    <mergeCell ref="I97:J97"/>
    <mergeCell ref="I105:J105"/>
    <mergeCell ref="K232:M232"/>
    <mergeCell ref="O233:P233"/>
    <mergeCell ref="C269:D269"/>
    <mergeCell ref="C247:I247"/>
    <mergeCell ref="O234:P234"/>
    <mergeCell ref="K241:L241"/>
    <mergeCell ref="C234:F234"/>
    <mergeCell ref="G235:H235"/>
    <mergeCell ref="K235:L235"/>
    <mergeCell ref="K236:L236"/>
    <mergeCell ref="C236:F236"/>
    <mergeCell ref="C249:I249"/>
    <mergeCell ref="C282:D282"/>
    <mergeCell ref="C279:D279"/>
    <mergeCell ref="B281:O281"/>
    <mergeCell ref="K242:L242"/>
    <mergeCell ref="I241:J241"/>
    <mergeCell ref="O236:P236"/>
    <mergeCell ref="C270:D270"/>
    <mergeCell ref="G236:H236"/>
    <mergeCell ref="B175:Q175"/>
    <mergeCell ref="C167:H167"/>
    <mergeCell ref="I173:L173"/>
    <mergeCell ref="B164:B173"/>
    <mergeCell ref="I174:L174"/>
    <mergeCell ref="B280:O280"/>
    <mergeCell ref="I231:J231"/>
    <mergeCell ref="N222:O222"/>
    <mergeCell ref="B223:Q223"/>
    <mergeCell ref="K234:L234"/>
    <mergeCell ref="B152:B161"/>
    <mergeCell ref="B116:Q116"/>
    <mergeCell ref="C284:P287"/>
    <mergeCell ref="B308:Q308"/>
    <mergeCell ref="N309:P309"/>
    <mergeCell ref="J295:K295"/>
    <mergeCell ref="L295:M295"/>
    <mergeCell ref="C309:G309"/>
    <mergeCell ref="N295:P295"/>
    <mergeCell ref="B163:Q163"/>
    <mergeCell ref="N290:P291"/>
    <mergeCell ref="D290:I291"/>
    <mergeCell ref="J291:K291"/>
    <mergeCell ref="Q290:Q291"/>
    <mergeCell ref="C290:C291"/>
    <mergeCell ref="L290:M290"/>
    <mergeCell ref="L291:M291"/>
    <mergeCell ref="J290:K290"/>
    <mergeCell ref="B346:B349"/>
    <mergeCell ref="B278:O278"/>
    <mergeCell ref="E282:P282"/>
    <mergeCell ref="H314:J314"/>
    <mergeCell ref="K313:M313"/>
    <mergeCell ref="B290:B291"/>
    <mergeCell ref="C314:G314"/>
    <mergeCell ref="N293:P293"/>
    <mergeCell ref="J293:K293"/>
    <mergeCell ref="G349:I349"/>
    <mergeCell ref="C348:F348"/>
    <mergeCell ref="D341:O341"/>
    <mergeCell ref="D340:O340"/>
    <mergeCell ref="J346:L346"/>
    <mergeCell ref="J349:L349"/>
    <mergeCell ref="M346:P346"/>
    <mergeCell ref="D343:O343"/>
    <mergeCell ref="D295:I295"/>
    <mergeCell ref="Q346:Q349"/>
    <mergeCell ref="G346:I346"/>
    <mergeCell ref="Q338:Q343"/>
    <mergeCell ref="C349:F349"/>
    <mergeCell ref="B336:Q336"/>
    <mergeCell ref="D339:O339"/>
    <mergeCell ref="D344:P344"/>
    <mergeCell ref="D342:O342"/>
    <mergeCell ref="D338:O338"/>
    <mergeCell ref="B335:Q335"/>
    <mergeCell ref="G348:I348"/>
    <mergeCell ref="J348:L348"/>
    <mergeCell ref="J347:L347"/>
    <mergeCell ref="G347:I347"/>
    <mergeCell ref="D337:O337"/>
    <mergeCell ref="M348:P348"/>
    <mergeCell ref="C347:F347"/>
    <mergeCell ref="M347:P347"/>
    <mergeCell ref="B345:Q345"/>
    <mergeCell ref="B316:Q316"/>
    <mergeCell ref="Q309:Q312"/>
    <mergeCell ref="C312:G312"/>
    <mergeCell ref="N312:P312"/>
    <mergeCell ref="C310:G310"/>
    <mergeCell ref="H311:J311"/>
    <mergeCell ref="N310:P310"/>
    <mergeCell ref="K311:M311"/>
    <mergeCell ref="N313:P313"/>
    <mergeCell ref="K309:M309"/>
    <mergeCell ref="C318:P327"/>
    <mergeCell ref="C330:P334"/>
    <mergeCell ref="L292:M292"/>
    <mergeCell ref="N292:P292"/>
    <mergeCell ref="D292:I292"/>
    <mergeCell ref="J292:K292"/>
    <mergeCell ref="K312:M312"/>
    <mergeCell ref="H310:J310"/>
    <mergeCell ref="D293:I293"/>
    <mergeCell ref="N314:P314"/>
    <mergeCell ref="B307:Q307"/>
    <mergeCell ref="B306:Q306"/>
    <mergeCell ref="J294:K294"/>
    <mergeCell ref="L294:M294"/>
    <mergeCell ref="N294:P294"/>
    <mergeCell ref="D294:I294"/>
    <mergeCell ref="J296:K296"/>
    <mergeCell ref="L296:M296"/>
    <mergeCell ref="N296:P296"/>
    <mergeCell ref="D296:I296"/>
    <mergeCell ref="B126:Q126"/>
    <mergeCell ref="I130:J130"/>
    <mergeCell ref="C130:H130"/>
    <mergeCell ref="B124:Q124"/>
    <mergeCell ref="B127:B135"/>
    <mergeCell ref="C127:H127"/>
    <mergeCell ref="I128:J128"/>
    <mergeCell ref="C128:H128"/>
    <mergeCell ref="I133:J133"/>
    <mergeCell ref="C133:H133"/>
    <mergeCell ref="M176:P176"/>
    <mergeCell ref="C155:H155"/>
    <mergeCell ref="B151:Q151"/>
    <mergeCell ref="B140:B149"/>
    <mergeCell ref="M164:P164"/>
    <mergeCell ref="Q164:Q173"/>
    <mergeCell ref="C165:L165"/>
    <mergeCell ref="Q152:Q161"/>
    <mergeCell ref="C150:H150"/>
    <mergeCell ref="I150:L150"/>
    <mergeCell ref="I176:L176"/>
    <mergeCell ref="C185:H185"/>
    <mergeCell ref="I178:L178"/>
    <mergeCell ref="C142:H142"/>
    <mergeCell ref="I166:L166"/>
    <mergeCell ref="C166:H166"/>
    <mergeCell ref="I168:L168"/>
    <mergeCell ref="I167:L167"/>
    <mergeCell ref="C149:H149"/>
    <mergeCell ref="C173:H173"/>
    <mergeCell ref="B211:Q211"/>
    <mergeCell ref="E215:J215"/>
    <mergeCell ref="B212:Q212"/>
    <mergeCell ref="M152:P152"/>
    <mergeCell ref="C154:H154"/>
    <mergeCell ref="C161:H161"/>
    <mergeCell ref="I161:L161"/>
    <mergeCell ref="I155:L155"/>
    <mergeCell ref="B176:B185"/>
    <mergeCell ref="C176:H176"/>
    <mergeCell ref="N218:O218"/>
    <mergeCell ref="K214:M214"/>
    <mergeCell ref="I203:L203"/>
    <mergeCell ref="I185:L185"/>
    <mergeCell ref="C177:L177"/>
    <mergeCell ref="C178:H178"/>
    <mergeCell ref="I179:L179"/>
    <mergeCell ref="I181:L181"/>
    <mergeCell ref="N215:O215"/>
    <mergeCell ref="C203:H203"/>
    <mergeCell ref="N216:O216"/>
    <mergeCell ref="N214:O214"/>
    <mergeCell ref="C204:H204"/>
    <mergeCell ref="I205:L205"/>
    <mergeCell ref="I209:L209"/>
    <mergeCell ref="K216:M216"/>
    <mergeCell ref="C213:J213"/>
    <mergeCell ref="K213:M213"/>
    <mergeCell ref="C214:J214"/>
    <mergeCell ref="N213:O213"/>
    <mergeCell ref="B188:B191"/>
    <mergeCell ref="C188:H188"/>
    <mergeCell ref="I188:L188"/>
    <mergeCell ref="I191:L191"/>
    <mergeCell ref="C190:H190"/>
    <mergeCell ref="F216:J216"/>
    <mergeCell ref="I190:L190"/>
    <mergeCell ref="C191:H191"/>
    <mergeCell ref="I197:L197"/>
    <mergeCell ref="I202:L202"/>
    <mergeCell ref="C180:H180"/>
    <mergeCell ref="I180:L180"/>
    <mergeCell ref="C192:H192"/>
    <mergeCell ref="I192:L192"/>
    <mergeCell ref="B226:D227"/>
    <mergeCell ref="B200:B203"/>
    <mergeCell ref="C200:H200"/>
    <mergeCell ref="I200:L200"/>
    <mergeCell ref="C201:L201"/>
    <mergeCell ref="C186:H186"/>
    <mergeCell ref="Q200:Q203"/>
    <mergeCell ref="C198:H198"/>
    <mergeCell ref="I236:J236"/>
    <mergeCell ref="C259:I259"/>
    <mergeCell ref="C261:I261"/>
    <mergeCell ref="B264:Q264"/>
    <mergeCell ref="C254:I254"/>
    <mergeCell ref="C260:P260"/>
    <mergeCell ref="K237:L237"/>
    <mergeCell ref="C250:I250"/>
    <mergeCell ref="C202:H202"/>
    <mergeCell ref="M188:P188"/>
    <mergeCell ref="C189:L189"/>
    <mergeCell ref="C193:H193"/>
    <mergeCell ref="I193:L193"/>
    <mergeCell ref="I198:L198"/>
    <mergeCell ref="C169:H169"/>
    <mergeCell ref="I169:L169"/>
    <mergeCell ref="C181:H181"/>
    <mergeCell ref="C205:H205"/>
    <mergeCell ref="C197:H197"/>
    <mergeCell ref="B199:Q199"/>
    <mergeCell ref="Q176:Q185"/>
    <mergeCell ref="B187:Q187"/>
    <mergeCell ref="M200:P200"/>
    <mergeCell ref="Q188:Q191"/>
    <mergeCell ref="C271:D271"/>
    <mergeCell ref="G237:H237"/>
    <mergeCell ref="I237:J237"/>
    <mergeCell ref="E266:E267"/>
    <mergeCell ref="F266:P266"/>
    <mergeCell ref="C266:D267"/>
    <mergeCell ref="C241:F241"/>
    <mergeCell ref="O241:P241"/>
    <mergeCell ref="O237:P237"/>
    <mergeCell ref="C237:F237"/>
  </mergeCells>
  <conditionalFormatting sqref="E276 P259 I136:J136 K242">
    <cfRule type="cellIs" priority="15" dxfId="3" operator="notEqual" stopIfTrue="1">
      <formula>$K$220</formula>
    </cfRule>
  </conditionalFormatting>
  <conditionalFormatting sqref="P257">
    <cfRule type="cellIs" priority="24" dxfId="3" operator="notEqual" stopIfTrue="1">
      <formula>$K$219</formula>
    </cfRule>
  </conditionalFormatting>
  <conditionalFormatting sqref="P261 N242">
    <cfRule type="cellIs" priority="22" dxfId="3" operator="notEqual" stopIfTrue="1">
      <formula>$K$221</formula>
    </cfRule>
  </conditionalFormatting>
  <conditionalFormatting sqref="P263 O242:P242">
    <cfRule type="cellIs" priority="21" dxfId="3" operator="notEqual" stopIfTrue="1">
      <formula>$K$222</formula>
    </cfRule>
  </conditionalFormatting>
  <conditionalFormatting sqref="G242:H242">
    <cfRule type="cellIs" priority="17" dxfId="3" operator="notEqual" stopIfTrue="1">
      <formula>$K$214</formula>
    </cfRule>
  </conditionalFormatting>
  <conditionalFormatting sqref="I242:J242">
    <cfRule type="cellIs" priority="4" dxfId="3" operator="notEqual" stopIfTrue="1">
      <formula>$K$215</formula>
    </cfRule>
  </conditionalFormatting>
  <dataValidations count="33">
    <dataValidation errorStyle="warning" type="custom" allowBlank="1" showInputMessage="1" showErrorMessage="1" errorTitle="Wkłąd rzeczowy" error="Wkład rzeczowy nie może przekroczyć 50% wkładu kwalifikowanego" sqref="K219:M219">
      <formula1>IF(K219/K216&lt;=0.5,TRUE,FALSE)</formula1>
    </dataValidation>
    <dataValidation type="custom" allowBlank="1" showInputMessage="1" showErrorMessage="1" errorTitle="Rezerwa" error="Rezerwa nie może przekroczyć 5% kosztów" sqref="P254">
      <formula1>P254/(SUM(P247:P248))&lt;=0.05</formula1>
    </dataValidation>
    <dataValidation type="custom" allowBlank="1" showInputMessage="1" showErrorMessage="1" errorTitle="Rezerwa" error="Rezerwa nie może przekroczyć 5% kosztów" sqref="M186:P186 M136:P136 M150:P150 M162:P162 M174:P174">
      <formula1>M186/(SUM(M178:M185))&lt;=0.05</formula1>
    </dataValidation>
    <dataValidation type="custom" allowBlank="1" showInputMessage="1" showErrorMessage="1" errorTitle="Rezerwa" error="Rezerwa nie może przekroczyć 5% kosztów" sqref="K136">
      <formula1>K136/(SUM(K128:K135))&lt;=0.05</formula1>
    </dataValidation>
    <dataValidation type="custom" allowBlank="1" showInputMessage="1" showErrorMessage="1" errorTitle="Rezerwa" error="Rezerwa nie może przekroczyć 5% kosztów" sqref="L136">
      <formula1>L136/(SUM(L128:L135))&lt;=0.05</formula1>
    </dataValidation>
    <dataValidation type="custom" allowBlank="1" showInputMessage="1" showErrorMessage="1" errorTitle="Rezerwa" error="Rezerwa nie może przekroczyć 5% kosztów" sqref="N242">
      <formula1>N242/(SUM(N234:N241))&lt;=0.05</formula1>
    </dataValidation>
    <dataValidation type="custom" allowBlank="1" showInputMessage="1" showErrorMessage="1" errorTitle="Rezerwa" error="Rezerwa nie może przekroczyć 5% kosztów" sqref="G242:H242">
      <formula1>G242:H242/(SUM(G234:G241))&lt;=0.05</formula1>
    </dataValidation>
    <dataValidation type="custom" allowBlank="1" showInputMessage="1" showErrorMessage="1" errorTitle="Rezerwa" error="Rezerwa nie może przekroczyć 5% kosztów" sqref="I242:J242">
      <formula1>I242:J242/(SUM(I234:I241))&lt;=0.05</formula1>
    </dataValidation>
    <dataValidation type="custom" allowBlank="1" showInputMessage="1" showErrorMessage="1" errorTitle="Rezerwa" error="Rezerwa nie może przekroczyć 5% kosztów" sqref="K135:P135 M149:P149 M161:P161 M173:P173 M185:P185 M197:P197 M209:P209 J254:O254">
      <formula1>IF(SUM(K128:K134)&lt;&gt;0,(K135/(SUM(K128:K134))&lt;=0.05),TRUE)</formula1>
    </dataValidation>
    <dataValidation type="custom" allowBlank="1" showInputMessage="1" showErrorMessage="1" errorTitle="Rezerwa" error="Rezerwa nie może przekroczyć 5% kosztów" sqref="G241:H241">
      <formula1>IF(SUM(G234:G240)&lt;&gt;0,(G241:H241/(SUM(G234:G240))&lt;=0.05),TRUE)</formula1>
    </dataValidation>
    <dataValidation type="custom" allowBlank="1" showInputMessage="1" showErrorMessage="1" errorTitle="Rezerwa" error="Rezerwa nie może przekroczyć 5% kosztów" sqref="I241:J241">
      <formula1>IF(SUM(I234:I240)&lt;&gt;0,(I241:J241/(SUM(I234:I240))&lt;=0.05),TRUE)</formula1>
    </dataValidation>
    <dataValidation type="custom" allowBlank="1" showInputMessage="1" showErrorMessage="1" errorTitle="Rezerwa" error="Rezerwa nie może przekroczyć 5% kosztów" sqref="N241">
      <formula1>IF(SUM(N234:N240)&lt;&gt;0,(N241/(SUM(N234:N240))&lt;=0.05),TRUE)</formula1>
    </dataValidation>
    <dataValidation type="custom" allowBlank="1" showInputMessage="1" showErrorMessage="1" errorTitle="Dotyczy" error="Zaznacz poprzez dwukrotne kliknięcie" sqref="H310:P315">
      <formula1>OR(H310=Dwuklik_1,H310=Dwuklik_2)</formula1>
    </dataValidation>
    <dataValidation type="textLength" allowBlank="1" showInputMessage="1" showErrorMessage="1" errorTitle="Opis działań" error="Maksymalna długość tekstu 3000 znaków" sqref="C318:P327">
      <formula1>0</formula1>
      <formula2>3000</formula2>
    </dataValidation>
    <dataValidation type="textLength" allowBlank="1" showInputMessage="1" showErrorMessage="1" errorTitle="Informacja i promocja" error="Maksymalna długość tekstu 2000 znaków" sqref="C330:P334">
      <formula1>0</formula1>
      <formula2>2000</formula2>
    </dataValidation>
    <dataValidation type="textLength" showInputMessage="1" showErrorMessage="1" errorTitle="Zagadnienia horyzontalne" error="Zaznacz poprzez dwukrotne kliknięcie" sqref="P338:P343">
      <formula1>0</formula1>
      <formula2>1</formula2>
    </dataValidation>
    <dataValidation type="list" allowBlank="1" showInputMessage="1" showErrorMessage="1" sqref="P280:P281 P278 P8">
      <formula1>L_TakNie</formula1>
    </dataValidation>
    <dataValidation type="textLength" allowBlank="1" showInputMessage="1" showErrorMessage="1" errorTitle="Zgodność z prawem krajowym i za." error="Maksymalna długość tekstu 1000 znaków" sqref="C284:P287">
      <formula1>0</formula1>
      <formula2>1000</formula2>
    </dataValidation>
    <dataValidation type="list" allowBlank="1" showInputMessage="1" showErrorMessage="1" sqref="J292:J305">
      <formula1>L_Wazne</formula1>
    </dataValidation>
    <dataValidation type="list" allowBlank="1" showInputMessage="1" showErrorMessage="1" sqref="L292:L305 M292">
      <formula1>L_PrawdWyst</formula1>
    </dataValidation>
    <dataValidation allowBlank="1" showInputMessage="1" showErrorMessage="1" errorTitle="Rezerwa" error="Rezerwa nie może przekroczyć 5% kosztów" sqref="I209:J210 I197:J198 I173:J174 I149:J150 I161:J162 I185:J186"/>
    <dataValidation type="textLength" allowBlank="1" showInputMessage="1" showErrorMessage="1" errorTitle="Długość tekstu" error="Maksymalna ilość znaków 1500" sqref="C19:P22">
      <formula1>0</formula1>
      <formula2>1500</formula2>
    </dataValidation>
    <dataValidation type="textLength" allowBlank="1" showInputMessage="1" showErrorMessage="1" errorTitle="Maksymalna długość informacji" error="Maksymalna długość tekstu wynosi 1000 znaków" sqref="C56:P59">
      <formula1>0</formula1>
      <formula2>1000</formula2>
    </dataValidation>
    <dataValidation type="textLength" allowBlank="1" showInputMessage="1" showErrorMessage="1" errorTitle="Uzasadnienie potrzeby" error="Maksymalna długość tekstu 1200 znaków!" sqref="C85:P90">
      <formula1>0</formula1>
      <formula2>1200</formula2>
    </dataValidation>
    <dataValidation type="textLength" allowBlank="1" showInputMessage="1" showErrorMessage="1" errorTitle="Organizacja projektu" error="Długość tekstu może wynosić max 800 znaków!" sqref="C120:P123">
      <formula1>0</formula1>
      <formula2>1200</formula2>
    </dataValidation>
    <dataValidation type="textLength" allowBlank="1" showInputMessage="1" showErrorMessage="1" errorTitle="Informacje nt. partnera" error="Długość tekstu 3000 znaków !" sqref="C62:P71">
      <formula1>0</formula1>
      <formula2>3000</formula2>
    </dataValidation>
    <dataValidation type="date" operator="lessThan" showInputMessage="1" showErrorMessage="1" errorTitle="Data zakończenia " error="Data nie może być większa niż 2017-04-30" sqref="J13 O13:Q13">
      <formula1>42855</formula1>
    </dataValidation>
    <dataValidation type="list" allowBlank="1" showInputMessage="1" showErrorMessage="1" sqref="F7">
      <formula1>L_TypProjektu</formula1>
    </dataValidation>
    <dataValidation type="textLength" operator="equal" allowBlank="1" showInputMessage="1" showErrorMessage="1" errorTitle="Suma kontrolna" error="Nie możesz zmieniać tego pola" sqref="I3:O3">
      <formula1>0</formula1>
    </dataValidation>
    <dataValidation type="textLength" allowBlank="1" showInputMessage="1" showErrorMessage="1" errorTitle="Opis projektu" error="Opis projektu może mieć długość max 3500 znaków!" sqref="C75:P82">
      <formula1>0</formula1>
      <formula2>3500</formula2>
    </dataValidation>
    <dataValidation type="list" allowBlank="1" showInputMessage="1" showErrorMessage="1" sqref="J9:P9">
      <formula1>L_Program</formula1>
    </dataValidation>
    <dataValidation type="list" allowBlank="1" showInputMessage="1" showErrorMessage="1" sqref="L12:L13">
      <formula1>L_Miesiac</formula1>
    </dataValidation>
    <dataValidation type="list" allowBlank="1" showInputMessage="1" showErrorMessage="1" sqref="N12:N13">
      <formula1>L_Rok</formula1>
    </dataValidation>
  </dataValidations>
  <printOptions horizontalCentered="1"/>
  <pageMargins left="0.4724409448818898" right="0.5118110236220472" top="0.984251968503937" bottom="0.984251968503937" header="0.5118110236220472" footer="0.5118110236220472"/>
  <pageSetup horizontalDpi="600" verticalDpi="600" orientation="landscape" paperSize="9" scale="88" r:id="rId4"/>
  <headerFooter scaleWithDoc="0" alignWithMargins="0">
    <oddFooter xml:space="preserve">&amp;R </oddFooter>
  </headerFooter>
  <ignoredErrors>
    <ignoredError sqref="K136:N136 P136" formulaRange="1"/>
  </ignoredErrors>
  <drawing r:id="rId3"/>
  <legacyDrawing r:id="rId2"/>
  <oleObjects>
    <oleObject progId="Word.Document.8" shapeId="368523" r:id="rId1"/>
  </oleObjects>
</worksheet>
</file>

<file path=xl/worksheets/sheet10.xml><?xml version="1.0" encoding="utf-8"?>
<worksheet xmlns="http://schemas.openxmlformats.org/spreadsheetml/2006/main" xmlns:r="http://schemas.openxmlformats.org/officeDocument/2006/relationships">
  <sheetPr codeName="Arkusz8"/>
  <dimension ref="A1:I13"/>
  <sheetViews>
    <sheetView zoomScalePageLayoutView="0" workbookViewId="0" topLeftCell="A1">
      <selection activeCell="D2" sqref="D2"/>
    </sheetView>
  </sheetViews>
  <sheetFormatPr defaultColWidth="9.140625" defaultRowHeight="12.75"/>
  <cols>
    <col min="1" max="1" width="0.71875" style="0" customWidth="1"/>
    <col min="2" max="2" width="41.00390625" style="0" customWidth="1"/>
  </cols>
  <sheetData>
    <row r="1" spans="1:9" ht="12.75" customHeight="1">
      <c r="A1" s="213" t="s">
        <v>53</v>
      </c>
      <c r="B1" s="213" t="b">
        <v>1</v>
      </c>
      <c r="C1" s="213">
        <v>0</v>
      </c>
      <c r="D1" s="159" t="s">
        <v>234</v>
      </c>
      <c r="E1" s="158"/>
      <c r="F1" s="158">
        <v>373</v>
      </c>
      <c r="G1" s="214"/>
      <c r="H1" s="214"/>
      <c r="I1" s="214"/>
    </row>
    <row r="2" spans="1:9" ht="12.75" customHeight="1">
      <c r="A2" s="213"/>
      <c r="B2" s="213"/>
      <c r="C2" s="213">
        <v>5</v>
      </c>
      <c r="D2" s="159" t="s">
        <v>54</v>
      </c>
      <c r="E2" s="159">
        <v>5</v>
      </c>
      <c r="F2" s="159">
        <v>180</v>
      </c>
      <c r="G2" s="214">
        <v>5</v>
      </c>
      <c r="H2" s="214">
        <v>5</v>
      </c>
      <c r="I2" s="214"/>
    </row>
    <row r="3" spans="1:9" ht="12.75">
      <c r="A3" s="213"/>
      <c r="B3" s="213"/>
      <c r="C3" s="213">
        <v>5</v>
      </c>
      <c r="D3" s="213"/>
      <c r="E3" s="159">
        <v>5</v>
      </c>
      <c r="F3" s="213"/>
      <c r="G3" s="214">
        <v>5</v>
      </c>
      <c r="H3" s="214">
        <v>5</v>
      </c>
      <c r="I3" s="214"/>
    </row>
    <row r="4" spans="1:9" ht="12.75">
      <c r="A4" s="213"/>
      <c r="B4" s="213"/>
      <c r="C4" s="213">
        <v>5</v>
      </c>
      <c r="D4" s="213"/>
      <c r="E4" s="213">
        <v>5</v>
      </c>
      <c r="F4" s="213"/>
      <c r="G4" s="214">
        <v>5</v>
      </c>
      <c r="H4" s="214">
        <v>5</v>
      </c>
      <c r="I4" s="214"/>
    </row>
    <row r="5" spans="1:9" ht="12.75">
      <c r="A5" s="213"/>
      <c r="B5" s="213"/>
      <c r="C5" s="213">
        <v>5</v>
      </c>
      <c r="D5" s="213"/>
      <c r="E5" s="213">
        <v>5</v>
      </c>
      <c r="F5" s="213"/>
      <c r="G5" s="214">
        <v>5</v>
      </c>
      <c r="H5" s="214">
        <v>5</v>
      </c>
      <c r="I5" s="214"/>
    </row>
    <row r="6" spans="1:9" ht="12.75">
      <c r="A6" s="213"/>
      <c r="B6" s="213"/>
      <c r="C6" s="213">
        <v>13</v>
      </c>
      <c r="D6" s="213"/>
      <c r="E6" s="213"/>
      <c r="F6" s="213"/>
      <c r="G6" s="214">
        <v>5</v>
      </c>
      <c r="H6" s="214">
        <v>5</v>
      </c>
      <c r="I6" s="214"/>
    </row>
    <row r="7" spans="1:9" ht="12.75">
      <c r="A7" s="214"/>
      <c r="B7" s="214"/>
      <c r="C7" s="214"/>
      <c r="D7" s="214"/>
      <c r="E7" s="214"/>
      <c r="F7" s="214"/>
      <c r="G7" s="214">
        <v>5</v>
      </c>
      <c r="H7" s="214">
        <v>5</v>
      </c>
      <c r="I7" s="214"/>
    </row>
    <row r="8" spans="1:9" ht="89.25">
      <c r="A8" s="214"/>
      <c r="B8" s="215" t="s">
        <v>314</v>
      </c>
      <c r="C8" s="214"/>
      <c r="D8" s="214"/>
      <c r="E8" s="214"/>
      <c r="F8" s="214"/>
      <c r="G8" s="214"/>
      <c r="H8" s="214"/>
      <c r="I8" s="214"/>
    </row>
    <row r="9" spans="1:9" ht="12.75">
      <c r="A9" s="214"/>
      <c r="B9" s="214"/>
      <c r="C9" s="214"/>
      <c r="D9" s="214"/>
      <c r="E9" s="214"/>
      <c r="F9" s="214"/>
      <c r="G9" s="214"/>
      <c r="H9" s="214"/>
      <c r="I9" s="214"/>
    </row>
    <row r="10" spans="1:9" ht="12.75">
      <c r="A10" s="214"/>
      <c r="B10" s="214"/>
      <c r="C10" s="214"/>
      <c r="D10" s="214"/>
      <c r="E10" s="214"/>
      <c r="F10" s="214"/>
      <c r="G10" s="214"/>
      <c r="H10" s="214"/>
      <c r="I10" s="214"/>
    </row>
    <row r="11" spans="1:9" ht="12.75">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sheetData>
  <sheetProtection password="DFEA" sheet="1" objects="1" scenarios="1" selectLockedCells="1"/>
  <dataValidations count="1">
    <dataValidation type="textLength" showInputMessage="1" showErrorMessage="1" errorTitle="Zagadnienia horyzontalne" error="Zaznacz poprzez dwukrotne kliknięcie" sqref="D1:F2 E3">
      <formula1>0</formula1>
      <formula2>1</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5"/>
  <dimension ref="A2:IV150"/>
  <sheetViews>
    <sheetView showRowColHeaders="0" zoomScalePageLayoutView="0" workbookViewId="0" topLeftCell="A49">
      <selection activeCell="C147" sqref="C147:D147"/>
    </sheetView>
  </sheetViews>
  <sheetFormatPr defaultColWidth="9.140625" defaultRowHeight="12.75"/>
  <cols>
    <col min="1" max="1" width="3.00390625" style="44" customWidth="1"/>
    <col min="2" max="2" width="0.9921875" style="44" customWidth="1"/>
    <col min="3" max="3" width="9.140625" style="44" customWidth="1"/>
    <col min="4" max="4" width="8.57421875" style="44" customWidth="1"/>
    <col min="5" max="5" width="9.28125" style="44" customWidth="1"/>
    <col min="6" max="6" width="8.57421875" style="44" customWidth="1"/>
    <col min="7" max="7" width="8.421875" style="44" customWidth="1"/>
    <col min="8" max="9" width="9.140625" style="44" customWidth="1"/>
    <col min="10" max="11" width="9.421875" style="44" bestFit="1" customWidth="1"/>
    <col min="12" max="12" width="9.28125" style="44" bestFit="1" customWidth="1"/>
    <col min="13" max="14" width="10.00390625" style="44" customWidth="1"/>
    <col min="15" max="15" width="9.421875" style="44" bestFit="1" customWidth="1"/>
    <col min="16" max="16" width="10.57421875" style="44" customWidth="1"/>
    <col min="17" max="17" width="1.1484375" style="44" customWidth="1"/>
    <col min="18" max="19" width="9.140625" style="44" customWidth="1"/>
    <col min="20" max="20" width="9.7109375" style="44" bestFit="1" customWidth="1"/>
    <col min="21" max="16384" width="9.140625" style="44" customWidth="1"/>
  </cols>
  <sheetData>
    <row r="2" spans="1:17" s="42" customFormat="1" ht="55.5" customHeight="1">
      <c r="A2" s="41"/>
      <c r="B2" s="5"/>
      <c r="C2" s="549"/>
      <c r="D2" s="549"/>
      <c r="E2" s="549"/>
      <c r="F2" s="549"/>
      <c r="G2" s="549"/>
      <c r="H2" s="549"/>
      <c r="I2" s="549"/>
      <c r="J2" s="549"/>
      <c r="K2" s="549"/>
      <c r="L2" s="549"/>
      <c r="M2" s="549"/>
      <c r="N2" s="549"/>
      <c r="O2" s="549"/>
      <c r="P2" s="549"/>
      <c r="Q2" s="2"/>
    </row>
    <row r="3" spans="1:17" s="42" customFormat="1" ht="33" customHeight="1">
      <c r="A3" s="41"/>
      <c r="B3" s="293" t="s">
        <v>64</v>
      </c>
      <c r="C3" s="663"/>
      <c r="D3" s="663"/>
      <c r="E3" s="663"/>
      <c r="F3" s="663"/>
      <c r="G3" s="663"/>
      <c r="H3" s="663"/>
      <c r="I3" s="663"/>
      <c r="J3" s="663"/>
      <c r="K3" s="663"/>
      <c r="L3" s="663"/>
      <c r="M3" s="663"/>
      <c r="N3" s="663"/>
      <c r="O3" s="663"/>
      <c r="P3" s="663"/>
      <c r="Q3" s="664"/>
    </row>
    <row r="4" spans="2:17" ht="12.75">
      <c r="B4" s="305" t="s">
        <v>10</v>
      </c>
      <c r="C4" s="262"/>
      <c r="D4" s="262"/>
      <c r="E4" s="262"/>
      <c r="F4" s="262"/>
      <c r="G4" s="262"/>
      <c r="H4" s="262"/>
      <c r="I4" s="262"/>
      <c r="J4" s="262"/>
      <c r="K4" s="262"/>
      <c r="L4" s="262"/>
      <c r="M4" s="262"/>
      <c r="N4" s="262"/>
      <c r="O4" s="262"/>
      <c r="P4" s="262"/>
      <c r="Q4" s="306"/>
    </row>
    <row r="5" spans="2:17" ht="12.75">
      <c r="B5" s="281"/>
      <c r="C5" s="255" t="s">
        <v>140</v>
      </c>
      <c r="D5" s="256"/>
      <c r="E5" s="256"/>
      <c r="F5" s="256"/>
      <c r="G5" s="256"/>
      <c r="H5" s="257"/>
      <c r="I5" s="282" t="s">
        <v>13</v>
      </c>
      <c r="J5" s="284"/>
      <c r="K5" s="181">
        <v>2012</v>
      </c>
      <c r="L5" s="181">
        <v>2013</v>
      </c>
      <c r="M5" s="181">
        <v>2014</v>
      </c>
      <c r="N5" s="181">
        <v>2015</v>
      </c>
      <c r="O5" s="181">
        <v>2016</v>
      </c>
      <c r="P5" s="181">
        <v>2017</v>
      </c>
      <c r="Q5" s="264"/>
    </row>
    <row r="6" spans="2:17" ht="12.75">
      <c r="B6" s="281"/>
      <c r="C6" s="255" t="s">
        <v>11</v>
      </c>
      <c r="D6" s="256"/>
      <c r="E6" s="256"/>
      <c r="F6" s="256"/>
      <c r="G6" s="256"/>
      <c r="H6" s="257"/>
      <c r="I6" s="659">
        <f aca="true" t="shared" si="0" ref="I6:I13">SUM(K6:P6)</f>
        <v>57236.82313938403</v>
      </c>
      <c r="J6" s="660"/>
      <c r="K6" s="68">
        <f aca="true" t="shared" si="1" ref="K6:K13">I18</f>
        <v>0</v>
      </c>
      <c r="L6" s="68">
        <f aca="true" t="shared" si="2" ref="L6:L13">I30</f>
        <v>0</v>
      </c>
      <c r="M6" s="68">
        <f aca="true" t="shared" si="3" ref="M6:M13">I42</f>
        <v>24140.441070484794</v>
      </c>
      <c r="N6" s="68">
        <f aca="true" t="shared" si="4" ref="N6:N13">I54</f>
        <v>27911.40152789122</v>
      </c>
      <c r="O6" s="68">
        <f aca="true" t="shared" si="5" ref="O6:O13">I66</f>
        <v>5184.9805410080235</v>
      </c>
      <c r="P6" s="68">
        <f aca="true" t="shared" si="6" ref="P6:P13">I78</f>
        <v>0</v>
      </c>
      <c r="Q6" s="265"/>
    </row>
    <row r="7" spans="2:17" ht="12.75">
      <c r="B7" s="281"/>
      <c r="C7" s="255" t="s">
        <v>12</v>
      </c>
      <c r="D7" s="256"/>
      <c r="E7" s="256"/>
      <c r="F7" s="256"/>
      <c r="G7" s="256"/>
      <c r="H7" s="257"/>
      <c r="I7" s="661">
        <f t="shared" si="0"/>
        <v>28515.83145149666</v>
      </c>
      <c r="J7" s="662"/>
      <c r="K7" s="68">
        <f t="shared" si="1"/>
        <v>0</v>
      </c>
      <c r="L7" s="68">
        <f t="shared" si="2"/>
        <v>0</v>
      </c>
      <c r="M7" s="68">
        <f t="shared" si="3"/>
        <v>7843.655407677893</v>
      </c>
      <c r="N7" s="68">
        <f t="shared" si="4"/>
        <v>11747.46552635372</v>
      </c>
      <c r="O7" s="68">
        <f t="shared" si="5"/>
        <v>8924.710517465046</v>
      </c>
      <c r="P7" s="220">
        <f t="shared" si="6"/>
        <v>0</v>
      </c>
      <c r="Q7" s="266"/>
    </row>
    <row r="8" spans="2:17" ht="12.75">
      <c r="B8" s="281"/>
      <c r="C8" s="255" t="str">
        <f>Wniosek!C130</f>
        <v>Opracownie koncepcji (…) transportu publicznego(...).</v>
      </c>
      <c r="D8" s="256"/>
      <c r="E8" s="256"/>
      <c r="F8" s="256"/>
      <c r="G8" s="256"/>
      <c r="H8" s="257"/>
      <c r="I8" s="659">
        <f t="shared" si="0"/>
        <v>53428.14587036948</v>
      </c>
      <c r="J8" s="660"/>
      <c r="K8" s="188">
        <f t="shared" si="1"/>
        <v>0</v>
      </c>
      <c r="L8" s="68">
        <f t="shared" si="2"/>
        <v>0</v>
      </c>
      <c r="M8" s="68">
        <f t="shared" si="3"/>
        <v>53428.14587036948</v>
      </c>
      <c r="N8" s="68">
        <f t="shared" si="4"/>
        <v>0</v>
      </c>
      <c r="O8" s="189">
        <f t="shared" si="5"/>
        <v>0</v>
      </c>
      <c r="P8" s="220">
        <f t="shared" si="6"/>
        <v>0</v>
      </c>
      <c r="Q8" s="267"/>
    </row>
    <row r="9" spans="2:17" ht="12.75">
      <c r="B9" s="281"/>
      <c r="C9" s="255" t="str">
        <f>Wniosek!C131</f>
        <v>Koszty pośrednie</v>
      </c>
      <c r="D9" s="256"/>
      <c r="E9" s="256"/>
      <c r="F9" s="256"/>
      <c r="G9" s="256"/>
      <c r="H9" s="257"/>
      <c r="I9" s="661">
        <f t="shared" si="0"/>
        <v>5837.697592850622</v>
      </c>
      <c r="J9" s="662"/>
      <c r="K9" s="188">
        <f t="shared" si="1"/>
        <v>0</v>
      </c>
      <c r="L9" s="68">
        <f t="shared" si="2"/>
        <v>0</v>
      </c>
      <c r="M9" s="68">
        <f t="shared" si="3"/>
        <v>2594.5322634891654</v>
      </c>
      <c r="N9" s="68">
        <f t="shared" si="4"/>
        <v>2594.5322634891654</v>
      </c>
      <c r="O9" s="189">
        <f t="shared" si="5"/>
        <v>648.6330658722914</v>
      </c>
      <c r="P9" s="220">
        <f t="shared" si="6"/>
        <v>0</v>
      </c>
      <c r="Q9" s="267"/>
    </row>
    <row r="10" spans="2:17" ht="12.75">
      <c r="B10" s="281"/>
      <c r="C10" s="255" t="str">
        <f>Wniosek!C132</f>
        <v>Opracownie koncepcji (…) węzłów przesiadkowych (...).</v>
      </c>
      <c r="D10" s="256"/>
      <c r="E10" s="256"/>
      <c r="F10" s="256"/>
      <c r="G10" s="256"/>
      <c r="H10" s="257"/>
      <c r="I10" s="661">
        <f t="shared" si="0"/>
        <v>16492.096285975113</v>
      </c>
      <c r="J10" s="662"/>
      <c r="K10" s="188">
        <f t="shared" si="1"/>
        <v>0</v>
      </c>
      <c r="L10" s="68">
        <f t="shared" si="2"/>
        <v>0</v>
      </c>
      <c r="M10" s="68">
        <f t="shared" si="3"/>
        <v>16492.096285975113</v>
      </c>
      <c r="N10" s="68">
        <f t="shared" si="4"/>
        <v>0</v>
      </c>
      <c r="O10" s="189">
        <f t="shared" si="5"/>
        <v>0</v>
      </c>
      <c r="P10" s="220">
        <f t="shared" si="6"/>
        <v>0</v>
      </c>
      <c r="Q10" s="267"/>
    </row>
    <row r="11" spans="2:17" ht="12.75">
      <c r="B11" s="281"/>
      <c r="C11" s="255" t="str">
        <f>Wniosek!C133</f>
        <v>Opracowanie projektów mpzp wraz z układami drogowymi.</v>
      </c>
      <c r="D11" s="256"/>
      <c r="E11" s="256"/>
      <c r="F11" s="256"/>
      <c r="G11" s="256"/>
      <c r="H11" s="257"/>
      <c r="I11" s="661">
        <f t="shared" si="0"/>
        <v>228412.53062989478</v>
      </c>
      <c r="J11" s="662"/>
      <c r="K11" s="188">
        <f t="shared" si="1"/>
        <v>0</v>
      </c>
      <c r="L11" s="68">
        <f t="shared" si="2"/>
        <v>0</v>
      </c>
      <c r="M11" s="68">
        <f t="shared" si="3"/>
        <v>20388.69937058569</v>
      </c>
      <c r="N11" s="68">
        <f t="shared" si="4"/>
        <v>170201.31648488925</v>
      </c>
      <c r="O11" s="189">
        <f t="shared" si="5"/>
        <v>37822.51477441983</v>
      </c>
      <c r="P11" s="220">
        <f t="shared" si="6"/>
        <v>0</v>
      </c>
      <c r="Q11" s="267"/>
    </row>
    <row r="12" spans="2:17" ht="12.75">
      <c r="B12" s="281"/>
      <c r="C12" s="255" t="str">
        <f>Wniosek!C134</f>
        <v>Sporządzenie inwentaryzacji istniejących obiektów stacyjnych</v>
      </c>
      <c r="D12" s="256"/>
      <c r="E12" s="256"/>
      <c r="F12" s="256"/>
      <c r="G12" s="256"/>
      <c r="H12" s="257"/>
      <c r="I12" s="659">
        <f t="shared" si="0"/>
        <v>68350.3099024648</v>
      </c>
      <c r="J12" s="660"/>
      <c r="K12" s="188">
        <f t="shared" si="1"/>
        <v>0</v>
      </c>
      <c r="L12" s="68">
        <f t="shared" si="2"/>
        <v>0</v>
      </c>
      <c r="M12" s="68">
        <f t="shared" si="3"/>
        <v>1717.676452217364</v>
      </c>
      <c r="N12" s="68">
        <f t="shared" si="4"/>
        <v>66632.63345024743</v>
      </c>
      <c r="O12" s="189">
        <f t="shared" si="5"/>
        <v>0</v>
      </c>
      <c r="P12" s="220">
        <f t="shared" si="6"/>
        <v>0</v>
      </c>
      <c r="Q12" s="267"/>
    </row>
    <row r="13" spans="2:17" ht="12.75" customHeight="1">
      <c r="B13" s="281"/>
      <c r="C13" s="255" t="s">
        <v>141</v>
      </c>
      <c r="D13" s="256"/>
      <c r="E13" s="256"/>
      <c r="F13" s="256"/>
      <c r="G13" s="256"/>
      <c r="H13" s="257"/>
      <c r="I13" s="641">
        <f t="shared" si="0"/>
        <v>0</v>
      </c>
      <c r="J13" s="641"/>
      <c r="K13" s="188">
        <f t="shared" si="1"/>
        <v>0</v>
      </c>
      <c r="L13" s="68">
        <f t="shared" si="2"/>
        <v>0</v>
      </c>
      <c r="M13" s="68">
        <f t="shared" si="3"/>
        <v>0</v>
      </c>
      <c r="N13" s="68">
        <f t="shared" si="4"/>
        <v>0</v>
      </c>
      <c r="O13" s="189">
        <f t="shared" si="5"/>
        <v>0</v>
      </c>
      <c r="P13" s="68">
        <f t="shared" si="6"/>
        <v>0</v>
      </c>
      <c r="Q13" s="267"/>
    </row>
    <row r="14" spans="2:256" ht="12.75">
      <c r="B14" s="19"/>
      <c r="C14" s="255" t="s">
        <v>0</v>
      </c>
      <c r="D14" s="256"/>
      <c r="E14" s="256"/>
      <c r="F14" s="256"/>
      <c r="G14" s="256"/>
      <c r="H14" s="257"/>
      <c r="I14" s="659">
        <f>SUM(I6:J13)</f>
        <v>458273.43487243546</v>
      </c>
      <c r="J14" s="660"/>
      <c r="K14" s="68">
        <f aca="true" t="shared" si="7" ref="K14:P14">SUM(K6:K13)</f>
        <v>0</v>
      </c>
      <c r="L14" s="68">
        <f t="shared" si="7"/>
        <v>0</v>
      </c>
      <c r="M14" s="68">
        <f t="shared" si="7"/>
        <v>126605.24672079949</v>
      </c>
      <c r="N14" s="68">
        <f t="shared" si="7"/>
        <v>279087.3492528708</v>
      </c>
      <c r="O14" s="68">
        <f t="shared" si="7"/>
        <v>52580.83889876519</v>
      </c>
      <c r="P14" s="200">
        <f t="shared" si="7"/>
        <v>0</v>
      </c>
      <c r="Q14" s="19"/>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5"/>
      <c r="CP14" s="185"/>
      <c r="CQ14" s="185"/>
      <c r="CR14" s="185"/>
      <c r="CS14" s="185"/>
      <c r="CT14" s="185"/>
      <c r="CU14" s="185"/>
      <c r="CV14" s="185"/>
      <c r="CW14" s="185"/>
      <c r="CX14" s="185"/>
      <c r="CY14" s="185"/>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c r="DX14" s="185"/>
      <c r="DY14" s="185"/>
      <c r="DZ14" s="185"/>
      <c r="EA14" s="185"/>
      <c r="EB14" s="185"/>
      <c r="EC14" s="185"/>
      <c r="ED14" s="185"/>
      <c r="EE14" s="185"/>
      <c r="EF14" s="185"/>
      <c r="EG14" s="185"/>
      <c r="EH14" s="185"/>
      <c r="EI14" s="185"/>
      <c r="EJ14" s="185"/>
      <c r="EK14" s="185"/>
      <c r="EL14" s="185"/>
      <c r="EM14" s="185"/>
      <c r="EN14" s="185"/>
      <c r="EO14" s="185"/>
      <c r="EP14" s="185"/>
      <c r="EQ14" s="185"/>
      <c r="ER14" s="185"/>
      <c r="ES14" s="185"/>
      <c r="ET14" s="185"/>
      <c r="EU14" s="185"/>
      <c r="EV14" s="185"/>
      <c r="EW14" s="185"/>
      <c r="EX14" s="185"/>
      <c r="EY14" s="185"/>
      <c r="EZ14" s="185"/>
      <c r="FA14" s="185"/>
      <c r="FB14" s="185"/>
      <c r="FC14" s="185"/>
      <c r="FD14" s="185"/>
      <c r="FE14" s="185"/>
      <c r="FF14" s="185"/>
      <c r="FG14" s="185"/>
      <c r="FH14" s="185"/>
      <c r="FI14" s="185"/>
      <c r="FJ14" s="185"/>
      <c r="FK14" s="185"/>
      <c r="FL14" s="185"/>
      <c r="FM14" s="185"/>
      <c r="FN14" s="185"/>
      <c r="FO14" s="185"/>
      <c r="FP14" s="185"/>
      <c r="FQ14" s="185"/>
      <c r="FR14" s="185"/>
      <c r="FS14" s="185"/>
      <c r="FT14" s="185"/>
      <c r="FU14" s="185"/>
      <c r="FV14" s="185"/>
      <c r="FW14" s="185"/>
      <c r="FX14" s="185"/>
      <c r="FY14" s="185"/>
      <c r="FZ14" s="185"/>
      <c r="GA14" s="185"/>
      <c r="GB14" s="185"/>
      <c r="GC14" s="185"/>
      <c r="GD14" s="185"/>
      <c r="GE14" s="185"/>
      <c r="GF14" s="185"/>
      <c r="GG14" s="185"/>
      <c r="GH14" s="185"/>
      <c r="GI14" s="185"/>
      <c r="GJ14" s="185"/>
      <c r="GK14" s="185"/>
      <c r="GL14" s="185"/>
      <c r="GM14" s="185"/>
      <c r="GN14" s="185"/>
      <c r="GO14" s="185"/>
      <c r="GP14" s="185"/>
      <c r="GQ14" s="185"/>
      <c r="GR14" s="185"/>
      <c r="GS14" s="185"/>
      <c r="GT14" s="185"/>
      <c r="GU14" s="185"/>
      <c r="GV14" s="185"/>
      <c r="GW14" s="185"/>
      <c r="GX14" s="185"/>
      <c r="GY14" s="185"/>
      <c r="GZ14" s="185"/>
      <c r="HA14" s="185"/>
      <c r="HB14" s="185"/>
      <c r="HC14" s="185"/>
      <c r="HD14" s="185"/>
      <c r="HE14" s="185"/>
      <c r="HF14" s="185"/>
      <c r="HG14" s="185"/>
      <c r="HH14" s="185"/>
      <c r="HI14" s="185"/>
      <c r="HJ14" s="185"/>
      <c r="HK14" s="185"/>
      <c r="HL14" s="185"/>
      <c r="HM14" s="185"/>
      <c r="HN14" s="185"/>
      <c r="HO14" s="185"/>
      <c r="HP14" s="185"/>
      <c r="HQ14" s="185"/>
      <c r="HR14" s="185"/>
      <c r="HS14" s="185"/>
      <c r="HT14" s="185"/>
      <c r="HU14" s="185"/>
      <c r="HV14" s="185"/>
      <c r="HW14" s="185"/>
      <c r="HX14" s="185"/>
      <c r="HY14" s="185"/>
      <c r="HZ14" s="185"/>
      <c r="IA14" s="185"/>
      <c r="IB14" s="185"/>
      <c r="IC14" s="185"/>
      <c r="ID14" s="185"/>
      <c r="IE14" s="185"/>
      <c r="IF14" s="185"/>
      <c r="IG14" s="185"/>
      <c r="IH14" s="185"/>
      <c r="II14" s="185"/>
      <c r="IJ14" s="185"/>
      <c r="IK14" s="185"/>
      <c r="IL14" s="185"/>
      <c r="IM14" s="185"/>
      <c r="IN14" s="185"/>
      <c r="IO14" s="185"/>
      <c r="IP14" s="185"/>
      <c r="IQ14" s="185"/>
      <c r="IR14" s="185"/>
      <c r="IS14" s="185"/>
      <c r="IT14" s="185"/>
      <c r="IU14" s="185"/>
      <c r="IV14" s="185"/>
    </row>
    <row r="15" spans="1:18" s="42" customFormat="1" ht="13.5" customHeight="1">
      <c r="A15" s="1"/>
      <c r="B15" s="261" t="s">
        <v>236</v>
      </c>
      <c r="C15" s="262"/>
      <c r="D15" s="262"/>
      <c r="E15" s="262"/>
      <c r="F15" s="262"/>
      <c r="G15" s="262"/>
      <c r="H15" s="262"/>
      <c r="I15" s="262"/>
      <c r="J15" s="262"/>
      <c r="K15" s="262"/>
      <c r="L15" s="262"/>
      <c r="M15" s="262"/>
      <c r="N15" s="262"/>
      <c r="O15" s="262"/>
      <c r="P15" s="262"/>
      <c r="Q15" s="263"/>
      <c r="R15" s="187"/>
    </row>
    <row r="16" spans="1:18" s="42" customFormat="1" ht="13.5" customHeight="1">
      <c r="A16" s="140"/>
      <c r="B16" s="281"/>
      <c r="C16" s="255" t="s">
        <v>56</v>
      </c>
      <c r="D16" s="256"/>
      <c r="E16" s="256"/>
      <c r="F16" s="256"/>
      <c r="G16" s="256"/>
      <c r="H16" s="257"/>
      <c r="I16" s="282" t="s">
        <v>244</v>
      </c>
      <c r="J16" s="283"/>
      <c r="K16" s="283"/>
      <c r="L16" s="284"/>
      <c r="M16" s="268">
        <v>2012</v>
      </c>
      <c r="N16" s="269"/>
      <c r="O16" s="269"/>
      <c r="P16" s="270"/>
      <c r="Q16" s="264"/>
      <c r="R16" s="187"/>
    </row>
    <row r="17" spans="1:18" s="42" customFormat="1" ht="13.5" customHeight="1">
      <c r="A17" s="140"/>
      <c r="B17" s="281"/>
      <c r="C17" s="255" t="s">
        <v>142</v>
      </c>
      <c r="D17" s="256"/>
      <c r="E17" s="256"/>
      <c r="F17" s="256"/>
      <c r="G17" s="256"/>
      <c r="H17" s="256"/>
      <c r="I17" s="256"/>
      <c r="J17" s="256"/>
      <c r="K17" s="256"/>
      <c r="L17" s="257"/>
      <c r="M17" s="184" t="str">
        <f>Wniosek!M141</f>
        <v>I</v>
      </c>
      <c r="N17" s="184" t="str">
        <f>Wniosek!N141</f>
        <v>II</v>
      </c>
      <c r="O17" s="184" t="str">
        <f>Wniosek!O141</f>
        <v>III</v>
      </c>
      <c r="P17" s="184" t="str">
        <f>Wniosek!P141</f>
        <v>-</v>
      </c>
      <c r="Q17" s="265"/>
      <c r="R17" s="187"/>
    </row>
    <row r="18" spans="1:18" s="42" customFormat="1" ht="13.5" customHeight="1">
      <c r="A18" s="140"/>
      <c r="B18" s="281"/>
      <c r="C18" s="255" t="s">
        <v>11</v>
      </c>
      <c r="D18" s="256"/>
      <c r="E18" s="256"/>
      <c r="F18" s="256"/>
      <c r="G18" s="256"/>
      <c r="H18" s="257"/>
      <c r="I18" s="258">
        <f>SUM(K18:P18)</f>
        <v>0</v>
      </c>
      <c r="J18" s="259"/>
      <c r="K18" s="259"/>
      <c r="L18" s="260"/>
      <c r="M18" s="153">
        <f>Wniosek!M142/P_Waluta</f>
        <v>0</v>
      </c>
      <c r="N18" s="153">
        <f>Wniosek!N142/P_Waluta</f>
        <v>0</v>
      </c>
      <c r="O18" s="153">
        <f>Wniosek!O142/P_Waluta</f>
        <v>0</v>
      </c>
      <c r="P18" s="153">
        <f>Wniosek!P142/P_Waluta</f>
        <v>0</v>
      </c>
      <c r="Q18" s="265"/>
      <c r="R18" s="187"/>
    </row>
    <row r="19" spans="1:18" s="42" customFormat="1" ht="13.5" customHeight="1">
      <c r="A19" s="140"/>
      <c r="B19" s="281"/>
      <c r="C19" s="255" t="s">
        <v>12</v>
      </c>
      <c r="D19" s="256"/>
      <c r="E19" s="256"/>
      <c r="F19" s="256"/>
      <c r="G19" s="256"/>
      <c r="H19" s="257"/>
      <c r="I19" s="258">
        <f>SUM(K19:P19)</f>
        <v>0</v>
      </c>
      <c r="J19" s="259"/>
      <c r="K19" s="259"/>
      <c r="L19" s="260"/>
      <c r="M19" s="153">
        <f>Wniosek!M143/P_Waluta</f>
        <v>0</v>
      </c>
      <c r="N19" s="153">
        <f>Wniosek!N143/P_Waluta</f>
        <v>0</v>
      </c>
      <c r="O19" s="153">
        <f>Wniosek!O143/P_Waluta</f>
        <v>0</v>
      </c>
      <c r="P19" s="183">
        <f>Wniosek!P143/P_Waluta</f>
        <v>0</v>
      </c>
      <c r="Q19" s="266"/>
      <c r="R19" s="187"/>
    </row>
    <row r="20" spans="1:18" s="42" customFormat="1" ht="13.5" customHeight="1">
      <c r="A20" s="140"/>
      <c r="B20" s="281"/>
      <c r="C20" s="255" t="str">
        <f>Wniosek!C130</f>
        <v>Opracownie koncepcji (…) transportu publicznego(...).</v>
      </c>
      <c r="D20" s="256"/>
      <c r="E20" s="256"/>
      <c r="F20" s="256"/>
      <c r="G20" s="256"/>
      <c r="H20" s="257"/>
      <c r="I20" s="258">
        <f>SUM(M20:P20)</f>
        <v>0</v>
      </c>
      <c r="J20" s="259"/>
      <c r="K20" s="259"/>
      <c r="L20" s="260"/>
      <c r="M20" s="153">
        <f>Wniosek!M144/[0]!P_Waluta</f>
        <v>0</v>
      </c>
      <c r="N20" s="153">
        <f>Wniosek!N144/[0]!P_Waluta</f>
        <v>0</v>
      </c>
      <c r="O20" s="190">
        <f>Wniosek!O144/[0]!P_Waluta</f>
        <v>0</v>
      </c>
      <c r="P20" s="183">
        <f>Wniosek!P144/[0]!P_Waluta</f>
        <v>0</v>
      </c>
      <c r="Q20" s="267"/>
      <c r="R20" s="187"/>
    </row>
    <row r="21" spans="1:18" s="42" customFormat="1" ht="13.5" customHeight="1">
      <c r="A21" s="140"/>
      <c r="B21" s="281"/>
      <c r="C21" s="255" t="str">
        <f>Wniosek!C131</f>
        <v>Koszty pośrednie</v>
      </c>
      <c r="D21" s="256"/>
      <c r="E21" s="256"/>
      <c r="F21" s="256"/>
      <c r="G21" s="256"/>
      <c r="H21" s="257"/>
      <c r="I21" s="258">
        <f>SUM(M21:P21)</f>
        <v>0</v>
      </c>
      <c r="J21" s="259"/>
      <c r="K21" s="259"/>
      <c r="L21" s="260"/>
      <c r="M21" s="153">
        <f>Wniosek!M145/[0]!P_Waluta</f>
        <v>0</v>
      </c>
      <c r="N21" s="153">
        <f>Wniosek!N145/[0]!P_Waluta</f>
        <v>0</v>
      </c>
      <c r="O21" s="190">
        <f>Wniosek!O145/[0]!P_Waluta</f>
        <v>0</v>
      </c>
      <c r="P21" s="183">
        <f>Wniosek!P145/[0]!P_Waluta</f>
        <v>0</v>
      </c>
      <c r="Q21" s="267"/>
      <c r="R21" s="187"/>
    </row>
    <row r="22" spans="1:18" s="42" customFormat="1" ht="13.5" customHeight="1">
      <c r="A22" s="140"/>
      <c r="B22" s="281"/>
      <c r="C22" s="255" t="str">
        <f>Wniosek!C132</f>
        <v>Opracownie koncepcji (…) węzłów przesiadkowych (...).</v>
      </c>
      <c r="D22" s="256"/>
      <c r="E22" s="256"/>
      <c r="F22" s="256"/>
      <c r="G22" s="256"/>
      <c r="H22" s="257"/>
      <c r="I22" s="258">
        <f>SUM(M22:P22)</f>
        <v>0</v>
      </c>
      <c r="J22" s="259"/>
      <c r="K22" s="259"/>
      <c r="L22" s="260"/>
      <c r="M22" s="153">
        <f>Wniosek!M146/[0]!P_Waluta</f>
        <v>0</v>
      </c>
      <c r="N22" s="153">
        <f>Wniosek!N146/[0]!P_Waluta</f>
        <v>0</v>
      </c>
      <c r="O22" s="190">
        <f>Wniosek!O146/[0]!P_Waluta</f>
        <v>0</v>
      </c>
      <c r="P22" s="183">
        <f>Wniosek!P146/[0]!P_Waluta</f>
        <v>0</v>
      </c>
      <c r="Q22" s="267"/>
      <c r="R22" s="187"/>
    </row>
    <row r="23" spans="1:18" s="42" customFormat="1" ht="13.5" customHeight="1">
      <c r="A23" s="140"/>
      <c r="B23" s="281"/>
      <c r="C23" s="255" t="str">
        <f>Wniosek!C133</f>
        <v>Opracowanie projektów mpzp wraz z układami drogowymi.</v>
      </c>
      <c r="D23" s="256"/>
      <c r="E23" s="256"/>
      <c r="F23" s="256"/>
      <c r="G23" s="256"/>
      <c r="H23" s="257"/>
      <c r="I23" s="258">
        <f>SUM(M23:P23)</f>
        <v>0</v>
      </c>
      <c r="J23" s="259"/>
      <c r="K23" s="259"/>
      <c r="L23" s="260"/>
      <c r="M23" s="153">
        <f>Wniosek!M147/[0]!P_Waluta</f>
        <v>0</v>
      </c>
      <c r="N23" s="153">
        <f>Wniosek!N147/[0]!P_Waluta</f>
        <v>0</v>
      </c>
      <c r="O23" s="190">
        <f>Wniosek!O147/[0]!P_Waluta</f>
        <v>0</v>
      </c>
      <c r="P23" s="183">
        <f>Wniosek!P147/[0]!P_Waluta</f>
        <v>0</v>
      </c>
      <c r="Q23" s="267"/>
      <c r="R23" s="187"/>
    </row>
    <row r="24" spans="1:18" s="42" customFormat="1" ht="13.5" customHeight="1">
      <c r="A24" s="140"/>
      <c r="B24" s="281"/>
      <c r="C24" s="255" t="str">
        <f>Wniosek!C134</f>
        <v>Sporządzenie inwentaryzacji istniejących obiektów stacyjnych</v>
      </c>
      <c r="D24" s="256"/>
      <c r="E24" s="256"/>
      <c r="F24" s="256"/>
      <c r="G24" s="256"/>
      <c r="H24" s="257"/>
      <c r="I24" s="258">
        <f>SUM(M24:P24)</f>
        <v>0</v>
      </c>
      <c r="J24" s="259"/>
      <c r="K24" s="259"/>
      <c r="L24" s="260"/>
      <c r="M24" s="153">
        <f>Wniosek!M148/[0]!P_Waluta</f>
        <v>0</v>
      </c>
      <c r="N24" s="153">
        <f>Wniosek!N148/[0]!P_Waluta</f>
        <v>0</v>
      </c>
      <c r="O24" s="190">
        <f>Wniosek!O148/[0]!P_Waluta</f>
        <v>0</v>
      </c>
      <c r="P24" s="183">
        <f>Wniosek!P148/[0]!P_Waluta</f>
        <v>0</v>
      </c>
      <c r="Q24" s="267"/>
      <c r="R24" s="187"/>
    </row>
    <row r="25" spans="1:18" s="42" customFormat="1" ht="13.5" customHeight="1">
      <c r="A25" s="140"/>
      <c r="B25" s="281"/>
      <c r="C25" s="255" t="s">
        <v>141</v>
      </c>
      <c r="D25" s="256"/>
      <c r="E25" s="256"/>
      <c r="F25" s="256"/>
      <c r="G25" s="256"/>
      <c r="H25" s="257"/>
      <c r="I25" s="258">
        <f>SUM(K25:P25)</f>
        <v>0</v>
      </c>
      <c r="J25" s="259"/>
      <c r="K25" s="259"/>
      <c r="L25" s="260"/>
      <c r="M25" s="153">
        <f>Wniosek!M149/P_Waluta</f>
        <v>0</v>
      </c>
      <c r="N25" s="153">
        <f>Wniosek!N149/P_Waluta</f>
        <v>0</v>
      </c>
      <c r="O25" s="190">
        <f>Wniosek!O149/P_Waluta</f>
        <v>0</v>
      </c>
      <c r="P25" s="153">
        <f>Wniosek!P149/P_Waluta</f>
        <v>0</v>
      </c>
      <c r="Q25" s="267"/>
      <c r="R25" s="187"/>
    </row>
    <row r="26" spans="1:18" s="42" customFormat="1" ht="13.5" customHeight="1">
      <c r="A26" s="140"/>
      <c r="B26" s="126"/>
      <c r="C26" s="255" t="s">
        <v>0</v>
      </c>
      <c r="D26" s="256"/>
      <c r="E26" s="256"/>
      <c r="F26" s="256"/>
      <c r="G26" s="256"/>
      <c r="H26" s="257"/>
      <c r="I26" s="258">
        <f>SUM(I18:L25)</f>
        <v>0</v>
      </c>
      <c r="J26" s="259"/>
      <c r="K26" s="259"/>
      <c r="L26" s="260"/>
      <c r="M26" s="153">
        <f>ROUND(Wniosek!M150/P_Waluta,0)</f>
        <v>0</v>
      </c>
      <c r="N26" s="153">
        <f>ROUND(Wniosek!N150/P_Waluta,0)</f>
        <v>0</v>
      </c>
      <c r="O26" s="153">
        <f>ROUND(Wniosek!O150/P_Waluta,0)</f>
        <v>0</v>
      </c>
      <c r="P26" s="212">
        <f>ROUND(Wniosek!P150/P_Waluta,0)</f>
        <v>0</v>
      </c>
      <c r="Q26" s="19"/>
      <c r="R26" s="187"/>
    </row>
    <row r="27" spans="1:18" s="42" customFormat="1" ht="13.5" customHeight="1">
      <c r="A27" s="140"/>
      <c r="B27" s="261" t="s">
        <v>238</v>
      </c>
      <c r="C27" s="262"/>
      <c r="D27" s="262"/>
      <c r="E27" s="262"/>
      <c r="F27" s="262"/>
      <c r="G27" s="262"/>
      <c r="H27" s="262"/>
      <c r="I27" s="262"/>
      <c r="J27" s="262"/>
      <c r="K27" s="262"/>
      <c r="L27" s="262"/>
      <c r="M27" s="262"/>
      <c r="N27" s="262"/>
      <c r="O27" s="262"/>
      <c r="P27" s="262"/>
      <c r="Q27" s="263"/>
      <c r="R27" s="187"/>
    </row>
    <row r="28" spans="1:18" s="42" customFormat="1" ht="13.5" customHeight="1">
      <c r="A28" s="140"/>
      <c r="B28" s="281"/>
      <c r="C28" s="255" t="s">
        <v>56</v>
      </c>
      <c r="D28" s="256"/>
      <c r="E28" s="256"/>
      <c r="F28" s="256"/>
      <c r="G28" s="256"/>
      <c r="H28" s="257"/>
      <c r="I28" s="282" t="s">
        <v>244</v>
      </c>
      <c r="J28" s="283"/>
      <c r="K28" s="283"/>
      <c r="L28" s="284"/>
      <c r="M28" s="268">
        <v>2013</v>
      </c>
      <c r="N28" s="269"/>
      <c r="O28" s="269"/>
      <c r="P28" s="270"/>
      <c r="Q28" s="264"/>
      <c r="R28" s="187"/>
    </row>
    <row r="29" spans="1:18" s="42" customFormat="1" ht="13.5" customHeight="1">
      <c r="A29" s="140"/>
      <c r="B29" s="281"/>
      <c r="C29" s="255" t="s">
        <v>142</v>
      </c>
      <c r="D29" s="256"/>
      <c r="E29" s="256"/>
      <c r="F29" s="256"/>
      <c r="G29" s="256"/>
      <c r="H29" s="256"/>
      <c r="I29" s="256"/>
      <c r="J29" s="256"/>
      <c r="K29" s="256"/>
      <c r="L29" s="257"/>
      <c r="M29" s="184" t="str">
        <f>Wniosek!M153</f>
        <v>I</v>
      </c>
      <c r="N29" s="184" t="str">
        <f>Wniosek!N153</f>
        <v>II</v>
      </c>
      <c r="O29" s="184" t="str">
        <f>Wniosek!O153</f>
        <v>III</v>
      </c>
      <c r="P29" s="184" t="str">
        <f>Wniosek!P153</f>
        <v>-</v>
      </c>
      <c r="Q29" s="265"/>
      <c r="R29" s="187"/>
    </row>
    <row r="30" spans="1:18" s="42" customFormat="1" ht="13.5" customHeight="1">
      <c r="A30" s="140"/>
      <c r="B30" s="281"/>
      <c r="C30" s="255" t="s">
        <v>11</v>
      </c>
      <c r="D30" s="256"/>
      <c r="E30" s="256"/>
      <c r="F30" s="256"/>
      <c r="G30" s="256"/>
      <c r="H30" s="257"/>
      <c r="I30" s="258">
        <f>SUM(K30:P30)</f>
        <v>0</v>
      </c>
      <c r="J30" s="259"/>
      <c r="K30" s="259"/>
      <c r="L30" s="260"/>
      <c r="M30" s="153">
        <f>Wniosek!M154/P_Waluta</f>
        <v>0</v>
      </c>
      <c r="N30" s="153">
        <f>Wniosek!N154/P_Waluta</f>
        <v>0</v>
      </c>
      <c r="O30" s="153">
        <f>Wniosek!O154/P_Waluta</f>
        <v>0</v>
      </c>
      <c r="P30" s="153">
        <f>Wniosek!P154/P_Waluta</f>
        <v>0</v>
      </c>
      <c r="Q30" s="265"/>
      <c r="R30" s="187"/>
    </row>
    <row r="31" spans="1:18" s="42" customFormat="1" ht="13.5" customHeight="1">
      <c r="A31" s="140"/>
      <c r="B31" s="281"/>
      <c r="C31" s="255" t="s">
        <v>12</v>
      </c>
      <c r="D31" s="256"/>
      <c r="E31" s="256"/>
      <c r="F31" s="256"/>
      <c r="G31" s="256"/>
      <c r="H31" s="257"/>
      <c r="I31" s="258">
        <f>SUM(K31:P31)</f>
        <v>0</v>
      </c>
      <c r="J31" s="259"/>
      <c r="K31" s="259"/>
      <c r="L31" s="260"/>
      <c r="M31" s="153">
        <f>Wniosek!M155/P_Waluta</f>
        <v>0</v>
      </c>
      <c r="N31" s="153">
        <f>Wniosek!N155/P_Waluta</f>
        <v>0</v>
      </c>
      <c r="O31" s="153">
        <f>Wniosek!O155/P_Waluta</f>
        <v>0</v>
      </c>
      <c r="P31" s="183">
        <f>Wniosek!P155/P_Waluta</f>
        <v>0</v>
      </c>
      <c r="Q31" s="266"/>
      <c r="R31" s="187"/>
    </row>
    <row r="32" spans="1:18" s="42" customFormat="1" ht="13.5" customHeight="1">
      <c r="A32" s="140"/>
      <c r="B32" s="281"/>
      <c r="C32" s="255" t="str">
        <f>Wniosek!C130</f>
        <v>Opracownie koncepcji (…) transportu publicznego(...).</v>
      </c>
      <c r="D32" s="256"/>
      <c r="E32" s="256"/>
      <c r="F32" s="256"/>
      <c r="G32" s="256"/>
      <c r="H32" s="257"/>
      <c r="I32" s="258">
        <f>SUM(M32:P32)</f>
        <v>0</v>
      </c>
      <c r="J32" s="259"/>
      <c r="K32" s="259"/>
      <c r="L32" s="260"/>
      <c r="M32" s="153">
        <f>Wniosek!M156/[0]!P_Waluta</f>
        <v>0</v>
      </c>
      <c r="N32" s="153">
        <f>Wniosek!N156/[0]!P_Waluta</f>
        <v>0</v>
      </c>
      <c r="O32" s="190">
        <f>Wniosek!O156/[0]!P_Waluta</f>
        <v>0</v>
      </c>
      <c r="P32" s="183">
        <f>Wniosek!P156/[0]!P_Waluta</f>
        <v>0</v>
      </c>
      <c r="Q32" s="267"/>
      <c r="R32" s="187"/>
    </row>
    <row r="33" spans="1:18" s="42" customFormat="1" ht="13.5" customHeight="1">
      <c r="A33" s="140"/>
      <c r="B33" s="281"/>
      <c r="C33" s="255" t="str">
        <f>Wniosek!C131</f>
        <v>Koszty pośrednie</v>
      </c>
      <c r="D33" s="256"/>
      <c r="E33" s="256"/>
      <c r="F33" s="256"/>
      <c r="G33" s="256"/>
      <c r="H33" s="257"/>
      <c r="I33" s="258">
        <f>SUM(M33:P33)</f>
        <v>0</v>
      </c>
      <c r="J33" s="259"/>
      <c r="K33" s="259"/>
      <c r="L33" s="260"/>
      <c r="M33" s="153">
        <f>Wniosek!M157/[0]!P_Waluta</f>
        <v>0</v>
      </c>
      <c r="N33" s="153">
        <f>Wniosek!N157/[0]!P_Waluta</f>
        <v>0</v>
      </c>
      <c r="O33" s="190">
        <f>Wniosek!O157/[0]!P_Waluta</f>
        <v>0</v>
      </c>
      <c r="P33" s="183">
        <f>Wniosek!P157/[0]!P_Waluta</f>
        <v>0</v>
      </c>
      <c r="Q33" s="267"/>
      <c r="R33" s="187"/>
    </row>
    <row r="34" spans="1:18" s="42" customFormat="1" ht="13.5" customHeight="1">
      <c r="A34" s="140"/>
      <c r="B34" s="281"/>
      <c r="C34" s="255" t="str">
        <f>Wniosek!C132</f>
        <v>Opracownie koncepcji (…) węzłów przesiadkowych (...).</v>
      </c>
      <c r="D34" s="256"/>
      <c r="E34" s="256"/>
      <c r="F34" s="256"/>
      <c r="G34" s="256"/>
      <c r="H34" s="257"/>
      <c r="I34" s="258">
        <f>SUM(M34:P34)</f>
        <v>0</v>
      </c>
      <c r="J34" s="259"/>
      <c r="K34" s="259"/>
      <c r="L34" s="260"/>
      <c r="M34" s="153">
        <f>Wniosek!M158/[0]!P_Waluta</f>
        <v>0</v>
      </c>
      <c r="N34" s="153">
        <f>Wniosek!N158/[0]!P_Waluta</f>
        <v>0</v>
      </c>
      <c r="O34" s="190">
        <f>Wniosek!O158/[0]!P_Waluta</f>
        <v>0</v>
      </c>
      <c r="P34" s="183">
        <f>Wniosek!P158/[0]!P_Waluta</f>
        <v>0</v>
      </c>
      <c r="Q34" s="267"/>
      <c r="R34" s="187"/>
    </row>
    <row r="35" spans="1:18" s="42" customFormat="1" ht="13.5" customHeight="1">
      <c r="A35" s="140"/>
      <c r="B35" s="281"/>
      <c r="C35" s="255" t="str">
        <f>Wniosek!C133</f>
        <v>Opracowanie projektów mpzp wraz z układami drogowymi.</v>
      </c>
      <c r="D35" s="256"/>
      <c r="E35" s="256"/>
      <c r="F35" s="256"/>
      <c r="G35" s="256"/>
      <c r="H35" s="257"/>
      <c r="I35" s="258">
        <f>SUM(M35:P35)</f>
        <v>0</v>
      </c>
      <c r="J35" s="259"/>
      <c r="K35" s="259"/>
      <c r="L35" s="260"/>
      <c r="M35" s="153">
        <f>Wniosek!M159/[0]!P_Waluta</f>
        <v>0</v>
      </c>
      <c r="N35" s="153">
        <f>Wniosek!N159/[0]!P_Waluta</f>
        <v>0</v>
      </c>
      <c r="O35" s="190">
        <f>Wniosek!O159/[0]!P_Waluta</f>
        <v>0</v>
      </c>
      <c r="P35" s="183">
        <f>Wniosek!P159/[0]!P_Waluta</f>
        <v>0</v>
      </c>
      <c r="Q35" s="267"/>
      <c r="R35" s="187"/>
    </row>
    <row r="36" spans="1:18" s="42" customFormat="1" ht="13.5" customHeight="1">
      <c r="A36" s="140"/>
      <c r="B36" s="281"/>
      <c r="C36" s="255" t="str">
        <f>Wniosek!C134</f>
        <v>Sporządzenie inwentaryzacji istniejących obiektów stacyjnych</v>
      </c>
      <c r="D36" s="256"/>
      <c r="E36" s="256"/>
      <c r="F36" s="256"/>
      <c r="G36" s="256"/>
      <c r="H36" s="257"/>
      <c r="I36" s="258">
        <f>SUM(M36:P36)</f>
        <v>0</v>
      </c>
      <c r="J36" s="259"/>
      <c r="K36" s="259"/>
      <c r="L36" s="260"/>
      <c r="M36" s="153">
        <f>Wniosek!M160/[0]!P_Waluta</f>
        <v>0</v>
      </c>
      <c r="N36" s="153">
        <f>Wniosek!N160/[0]!P_Waluta</f>
        <v>0</v>
      </c>
      <c r="O36" s="190">
        <f>Wniosek!O160/[0]!P_Waluta</f>
        <v>0</v>
      </c>
      <c r="P36" s="183">
        <f>Wniosek!P160/[0]!P_Waluta</f>
        <v>0</v>
      </c>
      <c r="Q36" s="267"/>
      <c r="R36" s="187"/>
    </row>
    <row r="37" spans="1:18" s="42" customFormat="1" ht="13.5" customHeight="1">
      <c r="A37" s="140"/>
      <c r="B37" s="281"/>
      <c r="C37" s="255" t="s">
        <v>141</v>
      </c>
      <c r="D37" s="256"/>
      <c r="E37" s="256"/>
      <c r="F37" s="256"/>
      <c r="G37" s="256"/>
      <c r="H37" s="257"/>
      <c r="I37" s="258">
        <f>SUM(K37:P37)</f>
        <v>0</v>
      </c>
      <c r="J37" s="259"/>
      <c r="K37" s="259"/>
      <c r="L37" s="260"/>
      <c r="M37" s="153">
        <f>Wniosek!M161/P_Waluta</f>
        <v>0</v>
      </c>
      <c r="N37" s="153">
        <f>Wniosek!N161/P_Waluta</f>
        <v>0</v>
      </c>
      <c r="O37" s="190">
        <f>Wniosek!O161/P_Waluta</f>
        <v>0</v>
      </c>
      <c r="P37" s="153">
        <f>Wniosek!P161/P_Waluta</f>
        <v>0</v>
      </c>
      <c r="Q37" s="267"/>
      <c r="R37" s="187"/>
    </row>
    <row r="38" spans="1:18" s="42" customFormat="1" ht="13.5" customHeight="1">
      <c r="A38" s="140"/>
      <c r="B38" s="126"/>
      <c r="C38" s="255" t="s">
        <v>0</v>
      </c>
      <c r="D38" s="256"/>
      <c r="E38" s="256"/>
      <c r="F38" s="256"/>
      <c r="G38" s="256"/>
      <c r="H38" s="257"/>
      <c r="I38" s="258">
        <f>SUM(I30:L37)</f>
        <v>0</v>
      </c>
      <c r="J38" s="259"/>
      <c r="K38" s="259"/>
      <c r="L38" s="260"/>
      <c r="M38" s="153">
        <f>ROUND(Wniosek!M174/P_Waluta,0)</f>
        <v>8572</v>
      </c>
      <c r="N38" s="153">
        <f>ROUND(Wniosek!N174/P_Waluta,0)</f>
        <v>68161</v>
      </c>
      <c r="O38" s="153">
        <f>ROUND(Wniosek!O174/P_Waluta,0)</f>
        <v>49873</v>
      </c>
      <c r="P38" s="212">
        <f>ROUND(Wniosek!P174/P_Waluta,0)</f>
        <v>0</v>
      </c>
      <c r="Q38" s="19"/>
      <c r="R38" s="187"/>
    </row>
    <row r="39" spans="1:18" s="42" customFormat="1" ht="13.5" customHeight="1">
      <c r="A39" s="140"/>
      <c r="B39" s="261" t="s">
        <v>239</v>
      </c>
      <c r="C39" s="262"/>
      <c r="D39" s="262"/>
      <c r="E39" s="262"/>
      <c r="F39" s="262"/>
      <c r="G39" s="262"/>
      <c r="H39" s="262"/>
      <c r="I39" s="262"/>
      <c r="J39" s="262"/>
      <c r="K39" s="262"/>
      <c r="L39" s="262"/>
      <c r="M39" s="262"/>
      <c r="N39" s="262"/>
      <c r="O39" s="262"/>
      <c r="P39" s="262"/>
      <c r="Q39" s="263"/>
      <c r="R39" s="187"/>
    </row>
    <row r="40" spans="1:18" s="42" customFormat="1" ht="13.5" customHeight="1">
      <c r="A40" s="140"/>
      <c r="B40" s="281"/>
      <c r="C40" s="255" t="s">
        <v>56</v>
      </c>
      <c r="D40" s="256"/>
      <c r="E40" s="256"/>
      <c r="F40" s="256"/>
      <c r="G40" s="256"/>
      <c r="H40" s="257"/>
      <c r="I40" s="282" t="s">
        <v>244</v>
      </c>
      <c r="J40" s="283"/>
      <c r="K40" s="283"/>
      <c r="L40" s="284"/>
      <c r="M40" s="268">
        <v>2014</v>
      </c>
      <c r="N40" s="269"/>
      <c r="O40" s="269"/>
      <c r="P40" s="270"/>
      <c r="Q40" s="264"/>
      <c r="R40" s="187"/>
    </row>
    <row r="41" spans="1:18" s="42" customFormat="1" ht="13.5" customHeight="1">
      <c r="A41" s="140"/>
      <c r="B41" s="281"/>
      <c r="C41" s="255" t="s">
        <v>142</v>
      </c>
      <c r="D41" s="256"/>
      <c r="E41" s="256"/>
      <c r="F41" s="256"/>
      <c r="G41" s="256"/>
      <c r="H41" s="256"/>
      <c r="I41" s="256"/>
      <c r="J41" s="256"/>
      <c r="K41" s="256"/>
      <c r="L41" s="257"/>
      <c r="M41" s="184" t="str">
        <f>Wniosek!M165</f>
        <v>I</v>
      </c>
      <c r="N41" s="184" t="str">
        <f>Wniosek!N165</f>
        <v>II</v>
      </c>
      <c r="O41" s="184" t="str">
        <f>Wniosek!O165</f>
        <v>III</v>
      </c>
      <c r="P41" s="184" t="str">
        <f>Wniosek!P165</f>
        <v>-</v>
      </c>
      <c r="Q41" s="265"/>
      <c r="R41" s="187"/>
    </row>
    <row r="42" spans="1:18" s="42" customFormat="1" ht="13.5" customHeight="1">
      <c r="A42" s="140"/>
      <c r="B42" s="281"/>
      <c r="C42" s="255" t="s">
        <v>11</v>
      </c>
      <c r="D42" s="256"/>
      <c r="E42" s="256"/>
      <c r="F42" s="256"/>
      <c r="G42" s="256"/>
      <c r="H42" s="257"/>
      <c r="I42" s="258">
        <f>SUM(K42:P42)</f>
        <v>24140.441070484794</v>
      </c>
      <c r="J42" s="259"/>
      <c r="K42" s="259"/>
      <c r="L42" s="260"/>
      <c r="M42" s="153">
        <f>Wniosek!M166/P_Waluta</f>
        <v>4583.673665497526</v>
      </c>
      <c r="N42" s="153">
        <f>Wniosek!N166/P_Waluta</f>
        <v>8907.17340123961</v>
      </c>
      <c r="O42" s="153">
        <f>Wniosek!O166/P_Waluta</f>
        <v>10649.594003747658</v>
      </c>
      <c r="P42" s="153">
        <f>Wniosek!P166/P_Waluta</f>
        <v>0</v>
      </c>
      <c r="Q42" s="265"/>
      <c r="R42" s="187"/>
    </row>
    <row r="43" spans="1:18" s="42" customFormat="1" ht="13.5" customHeight="1">
      <c r="A43" s="140"/>
      <c r="B43" s="281"/>
      <c r="C43" s="255" t="s">
        <v>12</v>
      </c>
      <c r="D43" s="256"/>
      <c r="E43" s="256"/>
      <c r="F43" s="256"/>
      <c r="G43" s="256"/>
      <c r="H43" s="257"/>
      <c r="I43" s="258">
        <f>SUM(K43:P43)</f>
        <v>7843.655407677893</v>
      </c>
      <c r="J43" s="259"/>
      <c r="K43" s="259"/>
      <c r="L43" s="260"/>
      <c r="M43" s="153">
        <f>Wniosek!M167/P_Waluta</f>
        <v>2882.8136260990723</v>
      </c>
      <c r="N43" s="153">
        <f>Wniosek!N167/P_Waluta</f>
        <v>3483.399798203046</v>
      </c>
      <c r="O43" s="153">
        <f>Wniosek!O167/P_Waluta</f>
        <v>1477.4419833757747</v>
      </c>
      <c r="P43" s="183">
        <f>Wniosek!P167/P_Waluta</f>
        <v>0</v>
      </c>
      <c r="Q43" s="266"/>
      <c r="R43" s="187"/>
    </row>
    <row r="44" spans="1:18" s="42" customFormat="1" ht="13.5" customHeight="1">
      <c r="A44" s="140"/>
      <c r="B44" s="126"/>
      <c r="C44" s="255" t="str">
        <f>Wniosek!C130</f>
        <v>Opracownie koncepcji (…) transportu publicznego(...).</v>
      </c>
      <c r="D44" s="256"/>
      <c r="E44" s="256"/>
      <c r="F44" s="256"/>
      <c r="G44" s="256"/>
      <c r="H44" s="257"/>
      <c r="I44" s="258">
        <f aca="true" t="shared" si="8" ref="I44:I49">SUM(M44:P44)</f>
        <v>53428.14587036948</v>
      </c>
      <c r="J44" s="259"/>
      <c r="K44" s="259"/>
      <c r="L44" s="260"/>
      <c r="M44" s="153">
        <f>Wniosek!M168/[0]!P_Waluta</f>
        <v>240.23446884158938</v>
      </c>
      <c r="N44" s="153">
        <f>Wniosek!N168/[0]!P_Waluta</f>
        <v>53187.91140152789</v>
      </c>
      <c r="O44" s="190">
        <f>Wniosek!O168/[0]!P_Waluta</f>
        <v>0</v>
      </c>
      <c r="P44" s="183">
        <f>Wniosek!P168/[0]!P_Waluta</f>
        <v>0</v>
      </c>
      <c r="Q44" s="127"/>
      <c r="R44" s="187"/>
    </row>
    <row r="45" spans="1:18" s="42" customFormat="1" ht="13.5" customHeight="1">
      <c r="A45" s="140"/>
      <c r="B45" s="126"/>
      <c r="C45" s="255" t="str">
        <f>Wniosek!C131</f>
        <v>Koszty pośrednie</v>
      </c>
      <c r="D45" s="256"/>
      <c r="E45" s="256"/>
      <c r="F45" s="256"/>
      <c r="G45" s="256"/>
      <c r="H45" s="257"/>
      <c r="I45" s="258">
        <f t="shared" si="8"/>
        <v>2594.5322634891654</v>
      </c>
      <c r="J45" s="259"/>
      <c r="K45" s="259"/>
      <c r="L45" s="260"/>
      <c r="M45" s="153">
        <f>Wniosek!M169/[0]!P_Waluta</f>
        <v>864.8440878297217</v>
      </c>
      <c r="N45" s="153">
        <f>Wniosek!N169/[0]!P_Waluta</f>
        <v>864.8440878297217</v>
      </c>
      <c r="O45" s="190">
        <f>Wniosek!O169/[0]!P_Waluta</f>
        <v>864.8440878297217</v>
      </c>
      <c r="P45" s="183">
        <f>Wniosek!P169/[0]!P_Waluta</f>
        <v>0</v>
      </c>
      <c r="Q45" s="127"/>
      <c r="R45" s="187"/>
    </row>
    <row r="46" spans="1:18" s="42" customFormat="1" ht="13.5" customHeight="1">
      <c r="A46" s="140"/>
      <c r="B46" s="126"/>
      <c r="C46" s="255" t="str">
        <f>Wniosek!C132</f>
        <v>Opracownie koncepcji (…) węzłów przesiadkowych (...).</v>
      </c>
      <c r="D46" s="256"/>
      <c r="E46" s="256"/>
      <c r="F46" s="256"/>
      <c r="G46" s="256"/>
      <c r="H46" s="257"/>
      <c r="I46" s="258">
        <f t="shared" si="8"/>
        <v>16492.096285975113</v>
      </c>
      <c r="J46" s="259"/>
      <c r="K46" s="259"/>
      <c r="L46" s="260"/>
      <c r="M46" s="153">
        <f>Wniosek!M170/[0]!P_Waluta</f>
        <v>0</v>
      </c>
      <c r="N46" s="153">
        <f>Wniosek!N170/[0]!P_Waluta</f>
        <v>1717.676452217364</v>
      </c>
      <c r="O46" s="190">
        <f>Wniosek!O170/[0]!P_Waluta</f>
        <v>14774.419833757747</v>
      </c>
      <c r="P46" s="183">
        <f>Wniosek!P170/[0]!P_Waluta</f>
        <v>0</v>
      </c>
      <c r="Q46" s="127"/>
      <c r="R46" s="187"/>
    </row>
    <row r="47" spans="1:18" s="42" customFormat="1" ht="13.5" customHeight="1">
      <c r="A47" s="140"/>
      <c r="B47" s="126"/>
      <c r="C47" s="255" t="str">
        <f>Wniosek!C133</f>
        <v>Opracowanie projektów mpzp wraz z układami drogowymi.</v>
      </c>
      <c r="D47" s="256"/>
      <c r="E47" s="256"/>
      <c r="F47" s="256"/>
      <c r="G47" s="256"/>
      <c r="H47" s="257"/>
      <c r="I47" s="258">
        <f t="shared" si="8"/>
        <v>20388.69937058569</v>
      </c>
      <c r="J47" s="259"/>
      <c r="K47" s="259"/>
      <c r="L47" s="260"/>
      <c r="M47" s="153">
        <f>Wniosek!M171/[0]!P_Waluta</f>
        <v>0</v>
      </c>
      <c r="N47" s="153">
        <f>Wniosek!N171/[0]!P_Waluta</f>
        <v>0</v>
      </c>
      <c r="O47" s="190">
        <f>Wniosek!O171/[0]!P_Waluta</f>
        <v>20388.69937058569</v>
      </c>
      <c r="P47" s="183">
        <f>Wniosek!P171/[0]!P_Waluta</f>
        <v>0</v>
      </c>
      <c r="Q47" s="127"/>
      <c r="R47" s="187"/>
    </row>
    <row r="48" spans="1:18" s="42" customFormat="1" ht="13.5" customHeight="1">
      <c r="A48" s="140"/>
      <c r="B48" s="126"/>
      <c r="C48" s="255" t="str">
        <f>Wniosek!C134</f>
        <v>Sporządzenie inwentaryzacji istniejących obiektów stacyjnych</v>
      </c>
      <c r="D48" s="256"/>
      <c r="E48" s="256"/>
      <c r="F48" s="256"/>
      <c r="G48" s="256"/>
      <c r="H48" s="257"/>
      <c r="I48" s="258">
        <f t="shared" si="8"/>
        <v>1717.676452217364</v>
      </c>
      <c r="J48" s="259"/>
      <c r="K48" s="259"/>
      <c r="L48" s="260"/>
      <c r="M48" s="153">
        <f>Wniosek!M172/[0]!P_Waluta</f>
        <v>0</v>
      </c>
      <c r="N48" s="153">
        <f>Wniosek!N172/[0]!P_Waluta</f>
        <v>0</v>
      </c>
      <c r="O48" s="190">
        <f>Wniosek!O172/[0]!P_Waluta</f>
        <v>1717.676452217364</v>
      </c>
      <c r="P48" s="183">
        <f>Wniosek!P172/[0]!P_Waluta</f>
        <v>0</v>
      </c>
      <c r="Q48" s="127"/>
      <c r="R48" s="187"/>
    </row>
    <row r="49" spans="1:18" s="42" customFormat="1" ht="13.5" customHeight="1">
      <c r="A49" s="140"/>
      <c r="B49" s="126"/>
      <c r="C49" s="255" t="str">
        <f>Wniosek!C135</f>
        <v>Rezerwa  – jeżeli dotyczy (do 5% kosztów )</v>
      </c>
      <c r="D49" s="256"/>
      <c r="E49" s="256"/>
      <c r="F49" s="256"/>
      <c r="G49" s="256"/>
      <c r="H49" s="257"/>
      <c r="I49" s="258">
        <f t="shared" si="8"/>
        <v>0</v>
      </c>
      <c r="J49" s="259"/>
      <c r="K49" s="259"/>
      <c r="L49" s="260"/>
      <c r="M49" s="153">
        <f>Wniosek!M173/P_Waluta</f>
        <v>0</v>
      </c>
      <c r="N49" s="153">
        <f>Wniosek!N173/P_Waluta</f>
        <v>0</v>
      </c>
      <c r="O49" s="190">
        <f>Wniosek!O173/P_Waluta</f>
        <v>0</v>
      </c>
      <c r="P49" s="153">
        <f>Wniosek!P173/P_Waluta</f>
        <v>0</v>
      </c>
      <c r="Q49" s="127"/>
      <c r="R49" s="187"/>
    </row>
    <row r="50" spans="1:18" s="42" customFormat="1" ht="13.5" customHeight="1">
      <c r="A50" s="140"/>
      <c r="B50" s="126"/>
      <c r="C50" s="255" t="s">
        <v>0</v>
      </c>
      <c r="D50" s="256"/>
      <c r="E50" s="256"/>
      <c r="F50" s="256"/>
      <c r="G50" s="256"/>
      <c r="H50" s="257"/>
      <c r="I50" s="258">
        <f>SUM(I42:L49)</f>
        <v>126605.24672079949</v>
      </c>
      <c r="J50" s="259"/>
      <c r="K50" s="259"/>
      <c r="L50" s="260"/>
      <c r="M50" s="153">
        <f>ROUND(Wniosek!M174/P_Waluta,0)</f>
        <v>8572</v>
      </c>
      <c r="N50" s="153">
        <f>ROUND(Wniosek!N174/P_Waluta,0)</f>
        <v>68161</v>
      </c>
      <c r="O50" s="153">
        <f>ROUND(Wniosek!O174/P_Waluta,0)</f>
        <v>49873</v>
      </c>
      <c r="P50" s="212">
        <f>ROUND(Wniosek!P174/P_Waluta,0)</f>
        <v>0</v>
      </c>
      <c r="Q50" s="19"/>
      <c r="R50" s="187"/>
    </row>
    <row r="51" spans="1:18" s="42" customFormat="1" ht="13.5" customHeight="1">
      <c r="A51" s="140"/>
      <c r="B51" s="261" t="s">
        <v>240</v>
      </c>
      <c r="C51" s="262"/>
      <c r="D51" s="262"/>
      <c r="E51" s="262"/>
      <c r="F51" s="262"/>
      <c r="G51" s="262"/>
      <c r="H51" s="262"/>
      <c r="I51" s="262"/>
      <c r="J51" s="262"/>
      <c r="K51" s="262"/>
      <c r="L51" s="262"/>
      <c r="M51" s="262"/>
      <c r="N51" s="262"/>
      <c r="O51" s="262"/>
      <c r="P51" s="262"/>
      <c r="Q51" s="263"/>
      <c r="R51" s="187"/>
    </row>
    <row r="52" spans="1:18" s="42" customFormat="1" ht="13.5" customHeight="1">
      <c r="A52" s="140"/>
      <c r="B52" s="281"/>
      <c r="C52" s="255" t="s">
        <v>56</v>
      </c>
      <c r="D52" s="256"/>
      <c r="E52" s="256"/>
      <c r="F52" s="256"/>
      <c r="G52" s="256"/>
      <c r="H52" s="257"/>
      <c r="I52" s="282" t="s">
        <v>244</v>
      </c>
      <c r="J52" s="283"/>
      <c r="K52" s="283"/>
      <c r="L52" s="284"/>
      <c r="M52" s="268">
        <v>2015</v>
      </c>
      <c r="N52" s="269"/>
      <c r="O52" s="269"/>
      <c r="P52" s="270"/>
      <c r="Q52" s="264"/>
      <c r="R52" s="187"/>
    </row>
    <row r="53" spans="1:18" s="42" customFormat="1" ht="13.5" customHeight="1">
      <c r="A53" s="140"/>
      <c r="B53" s="281"/>
      <c r="C53" s="255" t="s">
        <v>142</v>
      </c>
      <c r="D53" s="256"/>
      <c r="E53" s="256"/>
      <c r="F53" s="256"/>
      <c r="G53" s="256"/>
      <c r="H53" s="256"/>
      <c r="I53" s="256"/>
      <c r="J53" s="256"/>
      <c r="K53" s="256"/>
      <c r="L53" s="257"/>
      <c r="M53" s="184" t="str">
        <f>Wniosek!M177</f>
        <v>I</v>
      </c>
      <c r="N53" s="184" t="str">
        <f>Wniosek!N177</f>
        <v>II</v>
      </c>
      <c r="O53" s="184" t="str">
        <f>Wniosek!O177</f>
        <v>III</v>
      </c>
      <c r="P53" s="184" t="str">
        <f>Wniosek!P177</f>
        <v>-</v>
      </c>
      <c r="Q53" s="265"/>
      <c r="R53" s="187"/>
    </row>
    <row r="54" spans="1:18" s="42" customFormat="1" ht="13.5" customHeight="1">
      <c r="A54" s="140"/>
      <c r="B54" s="281"/>
      <c r="C54" s="255" t="s">
        <v>11</v>
      </c>
      <c r="D54" s="256"/>
      <c r="E54" s="256"/>
      <c r="F54" s="256"/>
      <c r="G54" s="256"/>
      <c r="H54" s="257"/>
      <c r="I54" s="258">
        <f>SUM(K54:P54)</f>
        <v>27911.40152789122</v>
      </c>
      <c r="J54" s="259"/>
      <c r="K54" s="259"/>
      <c r="L54" s="260"/>
      <c r="M54" s="153">
        <f>Wniosek!M178/P_Waluta</f>
        <v>9303.800509297072</v>
      </c>
      <c r="N54" s="153">
        <f>Wniosek!N178/P_Waluta</f>
        <v>9303.800509297072</v>
      </c>
      <c r="O54" s="153">
        <f>Wniosek!O178/P_Waluta</f>
        <v>9303.800509297072</v>
      </c>
      <c r="P54" s="153">
        <f>Wniosek!P178/P_Waluta</f>
        <v>0</v>
      </c>
      <c r="Q54" s="265"/>
      <c r="R54" s="187"/>
    </row>
    <row r="55" spans="1:18" s="42" customFormat="1" ht="13.5" customHeight="1">
      <c r="A55" s="140"/>
      <c r="B55" s="281"/>
      <c r="C55" s="255" t="s">
        <v>12</v>
      </c>
      <c r="D55" s="256"/>
      <c r="E55" s="256"/>
      <c r="F55" s="256"/>
      <c r="G55" s="256"/>
      <c r="H55" s="257"/>
      <c r="I55" s="258">
        <f>SUM(K55:P55)</f>
        <v>11747.46552635372</v>
      </c>
      <c r="J55" s="259"/>
      <c r="K55" s="259"/>
      <c r="L55" s="260"/>
      <c r="M55" s="153">
        <f>Wniosek!M179/P_Waluta</f>
        <v>4360.255609474847</v>
      </c>
      <c r="N55" s="153">
        <f>Wniosek!N179/P_Waluta</f>
        <v>3693.604958439437</v>
      </c>
      <c r="O55" s="153">
        <f>Wniosek!O179/P_Waluta</f>
        <v>3693.604958439437</v>
      </c>
      <c r="P55" s="183">
        <f>Wniosek!P179/P_Waluta</f>
        <v>0</v>
      </c>
      <c r="Q55" s="266"/>
      <c r="R55" s="187"/>
    </row>
    <row r="56" spans="1:18" s="42" customFormat="1" ht="13.5" customHeight="1">
      <c r="A56" s="140"/>
      <c r="B56" s="281"/>
      <c r="C56" s="255" t="str">
        <f>Wniosek!C130</f>
        <v>Opracownie koncepcji (…) transportu publicznego(...).</v>
      </c>
      <c r="D56" s="256"/>
      <c r="E56" s="256"/>
      <c r="F56" s="256"/>
      <c r="G56" s="256"/>
      <c r="H56" s="257"/>
      <c r="I56" s="258">
        <f>SUM(M56:P56)</f>
        <v>0</v>
      </c>
      <c r="J56" s="259"/>
      <c r="K56" s="259"/>
      <c r="L56" s="260"/>
      <c r="M56" s="153">
        <f>Wniosek!M180/[0]!P_Waluta</f>
        <v>0</v>
      </c>
      <c r="N56" s="153">
        <f>Wniosek!N180/[0]!P_Waluta</f>
        <v>0</v>
      </c>
      <c r="O56" s="190">
        <f>Wniosek!O180/[0]!P_Waluta</f>
        <v>0</v>
      </c>
      <c r="P56" s="183">
        <f>Wniosek!P180/[0]!P_Waluta</f>
        <v>0</v>
      </c>
      <c r="Q56" s="267"/>
      <c r="R56" s="187"/>
    </row>
    <row r="57" spans="1:18" s="42" customFormat="1" ht="13.5" customHeight="1">
      <c r="A57" s="140"/>
      <c r="B57" s="281"/>
      <c r="C57" s="255" t="str">
        <f>Wniosek!C131</f>
        <v>Koszty pośrednie</v>
      </c>
      <c r="D57" s="256"/>
      <c r="E57" s="256"/>
      <c r="F57" s="256"/>
      <c r="G57" s="256"/>
      <c r="H57" s="257"/>
      <c r="I57" s="258">
        <f>SUM(M57:P57)</f>
        <v>2594.5322634891654</v>
      </c>
      <c r="J57" s="259"/>
      <c r="K57" s="259"/>
      <c r="L57" s="260"/>
      <c r="M57" s="153">
        <f>Wniosek!M181/[0]!P_Waluta</f>
        <v>864.8440878297217</v>
      </c>
      <c r="N57" s="153">
        <f>Wniosek!N181/[0]!P_Waluta</f>
        <v>864.8440878297217</v>
      </c>
      <c r="O57" s="190">
        <f>Wniosek!O181/[0]!P_Waluta</f>
        <v>864.8440878297217</v>
      </c>
      <c r="P57" s="183">
        <f>Wniosek!P181/[0]!P_Waluta</f>
        <v>0</v>
      </c>
      <c r="Q57" s="267"/>
      <c r="R57" s="187"/>
    </row>
    <row r="58" spans="1:18" s="42" customFormat="1" ht="13.5" customHeight="1">
      <c r="A58" s="140"/>
      <c r="B58" s="281"/>
      <c r="C58" s="255" t="str">
        <f>Wniosek!C132</f>
        <v>Opracownie koncepcji (…) węzłów przesiadkowych (...).</v>
      </c>
      <c r="D58" s="256"/>
      <c r="E58" s="256"/>
      <c r="F58" s="256"/>
      <c r="G58" s="256"/>
      <c r="H58" s="257"/>
      <c r="I58" s="258">
        <f>SUM(M58:P58)</f>
        <v>0</v>
      </c>
      <c r="J58" s="259"/>
      <c r="K58" s="259"/>
      <c r="L58" s="260"/>
      <c r="M58" s="153">
        <f>Wniosek!M182/[0]!P_Waluta</f>
        <v>0</v>
      </c>
      <c r="N58" s="153">
        <f>Wniosek!N182/[0]!P_Waluta</f>
        <v>0</v>
      </c>
      <c r="O58" s="190">
        <f>Wniosek!O182/[0]!P_Waluta</f>
        <v>0</v>
      </c>
      <c r="P58" s="183">
        <f>Wniosek!P182/[0]!P_Waluta</f>
        <v>0</v>
      </c>
      <c r="Q58" s="267"/>
      <c r="R58" s="187"/>
    </row>
    <row r="59" spans="1:18" s="42" customFormat="1" ht="13.5" customHeight="1">
      <c r="A59" s="140"/>
      <c r="B59" s="281"/>
      <c r="C59" s="255" t="str">
        <f>Wniosek!C133</f>
        <v>Opracowanie projektów mpzp wraz z układami drogowymi.</v>
      </c>
      <c r="D59" s="256"/>
      <c r="E59" s="256"/>
      <c r="F59" s="256"/>
      <c r="G59" s="256"/>
      <c r="H59" s="257"/>
      <c r="I59" s="258">
        <f>SUM(M59:P59)</f>
        <v>170201.31648488925</v>
      </c>
      <c r="J59" s="259"/>
      <c r="K59" s="259"/>
      <c r="L59" s="260"/>
      <c r="M59" s="153">
        <f>Wniosek!M183/[0]!P_Waluta</f>
        <v>56733.77216162975</v>
      </c>
      <c r="N59" s="153">
        <f>Wniosek!N183/[0]!P_Waluta</f>
        <v>56733.77216162975</v>
      </c>
      <c r="O59" s="190">
        <f>Wniosek!O183/[0]!P_Waluta</f>
        <v>56733.77216162975</v>
      </c>
      <c r="P59" s="183">
        <f>Wniosek!P183/[0]!P_Waluta</f>
        <v>0</v>
      </c>
      <c r="Q59" s="267"/>
      <c r="R59" s="187"/>
    </row>
    <row r="60" spans="1:18" s="42" customFormat="1" ht="13.5" customHeight="1">
      <c r="A60" s="140"/>
      <c r="B60" s="281"/>
      <c r="C60" s="255" t="str">
        <f>Wniosek!C134</f>
        <v>Sporządzenie inwentaryzacji istniejących obiektów stacyjnych</v>
      </c>
      <c r="D60" s="256"/>
      <c r="E60" s="256"/>
      <c r="F60" s="256"/>
      <c r="G60" s="256"/>
      <c r="H60" s="257"/>
      <c r="I60" s="258">
        <f>SUM(M60:P60)</f>
        <v>66632.63345024743</v>
      </c>
      <c r="J60" s="259"/>
      <c r="K60" s="259"/>
      <c r="L60" s="260"/>
      <c r="M60" s="153">
        <f>Wniosek!M184/[0]!P_Waluta</f>
        <v>0</v>
      </c>
      <c r="N60" s="153">
        <f>Wniosek!N184/[0]!P_Waluta</f>
        <v>0</v>
      </c>
      <c r="O60" s="190">
        <f>Wniosek!O184/[0]!P_Waluta</f>
        <v>66632.63345024743</v>
      </c>
      <c r="P60" s="183">
        <f>Wniosek!P184/[0]!P_Waluta</f>
        <v>0</v>
      </c>
      <c r="Q60" s="267"/>
      <c r="R60" s="187"/>
    </row>
    <row r="61" spans="1:18" s="42" customFormat="1" ht="13.5" customHeight="1">
      <c r="A61" s="140"/>
      <c r="B61" s="281"/>
      <c r="C61" s="255" t="s">
        <v>141</v>
      </c>
      <c r="D61" s="256"/>
      <c r="E61" s="256"/>
      <c r="F61" s="256"/>
      <c r="G61" s="256"/>
      <c r="H61" s="257"/>
      <c r="I61" s="258">
        <f>SUM(K61:P61)</f>
        <v>0</v>
      </c>
      <c r="J61" s="259"/>
      <c r="K61" s="259"/>
      <c r="L61" s="260"/>
      <c r="M61" s="153">
        <f>Wniosek!M185/P_Waluta</f>
        <v>0</v>
      </c>
      <c r="N61" s="153">
        <f>Wniosek!N185/P_Waluta</f>
        <v>0</v>
      </c>
      <c r="O61" s="190">
        <f>Wniosek!O185/P_Waluta</f>
        <v>0</v>
      </c>
      <c r="P61" s="153">
        <f>Wniosek!P185/P_Waluta</f>
        <v>0</v>
      </c>
      <c r="Q61" s="267"/>
      <c r="R61" s="187"/>
    </row>
    <row r="62" spans="1:18" s="42" customFormat="1" ht="13.5" customHeight="1">
      <c r="A62" s="140"/>
      <c r="B62" s="126"/>
      <c r="C62" s="255" t="s">
        <v>0</v>
      </c>
      <c r="D62" s="256"/>
      <c r="E62" s="256"/>
      <c r="F62" s="256"/>
      <c r="G62" s="256"/>
      <c r="H62" s="257"/>
      <c r="I62" s="258">
        <f>SUM(I54:L61)</f>
        <v>279087.3492528708</v>
      </c>
      <c r="J62" s="259"/>
      <c r="K62" s="259"/>
      <c r="L62" s="260"/>
      <c r="M62" s="153">
        <f>ROUND(Wniosek!M186/P_Waluta,0)</f>
        <v>71263</v>
      </c>
      <c r="N62" s="153">
        <f>ROUND(Wniosek!N186/P_Waluta,0)</f>
        <v>70596</v>
      </c>
      <c r="O62" s="153">
        <f>ROUND(Wniosek!O186/P_Waluta,0)</f>
        <v>137229</v>
      </c>
      <c r="P62" s="212">
        <f>ROUND(Wniosek!P186/P_Waluta,0)</f>
        <v>0</v>
      </c>
      <c r="Q62" s="19"/>
      <c r="R62" s="187"/>
    </row>
    <row r="63" spans="1:18" s="42" customFormat="1" ht="13.5" customHeight="1">
      <c r="A63" s="140"/>
      <c r="B63" s="261" t="s">
        <v>241</v>
      </c>
      <c r="C63" s="262"/>
      <c r="D63" s="262"/>
      <c r="E63" s="262"/>
      <c r="F63" s="262"/>
      <c r="G63" s="262"/>
      <c r="H63" s="262"/>
      <c r="I63" s="262"/>
      <c r="J63" s="262"/>
      <c r="K63" s="262"/>
      <c r="L63" s="262"/>
      <c r="M63" s="262"/>
      <c r="N63" s="262"/>
      <c r="O63" s="262"/>
      <c r="P63" s="262"/>
      <c r="Q63" s="263"/>
      <c r="R63" s="187"/>
    </row>
    <row r="64" spans="1:18" s="42" customFormat="1" ht="13.5" customHeight="1">
      <c r="A64" s="140"/>
      <c r="B64" s="281"/>
      <c r="C64" s="255" t="s">
        <v>56</v>
      </c>
      <c r="D64" s="256"/>
      <c r="E64" s="256"/>
      <c r="F64" s="256"/>
      <c r="G64" s="256"/>
      <c r="H64" s="257"/>
      <c r="I64" s="282" t="s">
        <v>244</v>
      </c>
      <c r="J64" s="283"/>
      <c r="K64" s="283"/>
      <c r="L64" s="284"/>
      <c r="M64" s="268">
        <v>2016</v>
      </c>
      <c r="N64" s="269"/>
      <c r="O64" s="269"/>
      <c r="P64" s="270"/>
      <c r="Q64" s="264"/>
      <c r="R64" s="187"/>
    </row>
    <row r="65" spans="1:18" s="42" customFormat="1" ht="13.5" customHeight="1">
      <c r="A65" s="140"/>
      <c r="B65" s="281"/>
      <c r="C65" s="255" t="s">
        <v>142</v>
      </c>
      <c r="D65" s="256"/>
      <c r="E65" s="256"/>
      <c r="F65" s="256"/>
      <c r="G65" s="256"/>
      <c r="H65" s="256"/>
      <c r="I65" s="256"/>
      <c r="J65" s="256"/>
      <c r="K65" s="256"/>
      <c r="L65" s="257"/>
      <c r="M65" s="184" t="str">
        <f>Wniosek!M189</f>
        <v>I</v>
      </c>
      <c r="N65" s="184" t="str">
        <f>Wniosek!N189</f>
        <v>II</v>
      </c>
      <c r="O65" s="184" t="str">
        <f>Wniosek!O189</f>
        <v>III</v>
      </c>
      <c r="P65" s="184" t="str">
        <f>Wniosek!P189</f>
        <v>-</v>
      </c>
      <c r="Q65" s="265"/>
      <c r="R65" s="187"/>
    </row>
    <row r="66" spans="1:18" s="42" customFormat="1" ht="13.5" customHeight="1">
      <c r="A66" s="140"/>
      <c r="B66" s="281"/>
      <c r="C66" s="255" t="s">
        <v>11</v>
      </c>
      <c r="D66" s="256"/>
      <c r="E66" s="256"/>
      <c r="F66" s="256"/>
      <c r="G66" s="256"/>
      <c r="H66" s="257"/>
      <c r="I66" s="258">
        <f>SUM(K66:P66)</f>
        <v>5184.9805410080235</v>
      </c>
      <c r="J66" s="259"/>
      <c r="K66" s="259"/>
      <c r="L66" s="260"/>
      <c r="M66" s="153">
        <f>Wniosek!M190/P_Waluta</f>
        <v>5184.9805410080235</v>
      </c>
      <c r="N66" s="153">
        <f>Wniosek!N190/P_Waluta</f>
        <v>0</v>
      </c>
      <c r="O66" s="153">
        <f>Wniosek!O190/P_Waluta</f>
        <v>0</v>
      </c>
      <c r="P66" s="153">
        <f>Wniosek!P190/P_Waluta</f>
        <v>0</v>
      </c>
      <c r="Q66" s="265"/>
      <c r="R66" s="187"/>
    </row>
    <row r="67" spans="1:18" s="42" customFormat="1" ht="13.5" customHeight="1">
      <c r="A67" s="140"/>
      <c r="B67" s="281"/>
      <c r="C67" s="255" t="s">
        <v>12</v>
      </c>
      <c r="D67" s="256"/>
      <c r="E67" s="256"/>
      <c r="F67" s="256"/>
      <c r="G67" s="256"/>
      <c r="H67" s="257"/>
      <c r="I67" s="258">
        <f>SUM(K67:P67)</f>
        <v>8924.710517465046</v>
      </c>
      <c r="J67" s="259"/>
      <c r="K67" s="259"/>
      <c r="L67" s="260"/>
      <c r="M67" s="153">
        <f>Wniosek!M191/P_Waluta</f>
        <v>8924.710517465046</v>
      </c>
      <c r="N67" s="153">
        <f>Wniosek!N191/P_Waluta</f>
        <v>0</v>
      </c>
      <c r="O67" s="153">
        <f>Wniosek!O191/P_Waluta</f>
        <v>0</v>
      </c>
      <c r="P67" s="183">
        <f>Wniosek!P191/P_Waluta</f>
        <v>0</v>
      </c>
      <c r="Q67" s="266"/>
      <c r="R67" s="187"/>
    </row>
    <row r="68" spans="1:18" s="42" customFormat="1" ht="13.5" customHeight="1">
      <c r="A68" s="140"/>
      <c r="B68" s="281"/>
      <c r="C68" s="255" t="str">
        <f>Wniosek!C130</f>
        <v>Opracownie koncepcji (…) transportu publicznego(...).</v>
      </c>
      <c r="D68" s="256"/>
      <c r="E68" s="256"/>
      <c r="F68" s="256"/>
      <c r="G68" s="256"/>
      <c r="H68" s="257"/>
      <c r="I68" s="258">
        <f>SUM(M68:P68)</f>
        <v>0</v>
      </c>
      <c r="J68" s="259"/>
      <c r="K68" s="259"/>
      <c r="L68" s="260"/>
      <c r="M68" s="153">
        <f>Wniosek!M192/[0]!P_Waluta</f>
        <v>0</v>
      </c>
      <c r="N68" s="153">
        <f>Wniosek!N192/[0]!P_Waluta</f>
        <v>0</v>
      </c>
      <c r="O68" s="190">
        <f>Wniosek!O192/[0]!P_Waluta</f>
        <v>0</v>
      </c>
      <c r="P68" s="183">
        <f>Wniosek!P192/[0]!P_Waluta</f>
        <v>0</v>
      </c>
      <c r="Q68" s="267"/>
      <c r="R68" s="187"/>
    </row>
    <row r="69" spans="1:18" s="42" customFormat="1" ht="13.5" customHeight="1">
      <c r="A69" s="140"/>
      <c r="B69" s="281"/>
      <c r="C69" s="255" t="str">
        <f>Wniosek!C131</f>
        <v>Koszty pośrednie</v>
      </c>
      <c r="D69" s="256"/>
      <c r="E69" s="256"/>
      <c r="F69" s="256"/>
      <c r="G69" s="256"/>
      <c r="H69" s="257"/>
      <c r="I69" s="258">
        <f>SUM(M69:P69)</f>
        <v>648.6330658722914</v>
      </c>
      <c r="J69" s="259"/>
      <c r="K69" s="259"/>
      <c r="L69" s="260"/>
      <c r="M69" s="153">
        <f>Wniosek!M193/[0]!P_Waluta</f>
        <v>648.6330658722914</v>
      </c>
      <c r="N69" s="153">
        <f>Wniosek!N193/[0]!P_Waluta</f>
        <v>0</v>
      </c>
      <c r="O69" s="190">
        <f>Wniosek!O193/[0]!P_Waluta</f>
        <v>0</v>
      </c>
      <c r="P69" s="183">
        <f>Wniosek!P193/[0]!P_Waluta</f>
        <v>0</v>
      </c>
      <c r="Q69" s="267"/>
      <c r="R69" s="187"/>
    </row>
    <row r="70" spans="1:18" s="42" customFormat="1" ht="13.5" customHeight="1">
      <c r="A70" s="140"/>
      <c r="B70" s="281"/>
      <c r="C70" s="255" t="str">
        <f>Wniosek!C132</f>
        <v>Opracownie koncepcji (…) węzłów przesiadkowych (...).</v>
      </c>
      <c r="D70" s="256"/>
      <c r="E70" s="256"/>
      <c r="F70" s="256"/>
      <c r="G70" s="256"/>
      <c r="H70" s="257"/>
      <c r="I70" s="258">
        <f>SUM(M70:P70)</f>
        <v>0</v>
      </c>
      <c r="J70" s="259"/>
      <c r="K70" s="259"/>
      <c r="L70" s="260"/>
      <c r="M70" s="153">
        <f>Wniosek!M194/[0]!P_Waluta</f>
        <v>0</v>
      </c>
      <c r="N70" s="153">
        <f>Wniosek!N194/[0]!P_Waluta</f>
        <v>0</v>
      </c>
      <c r="O70" s="190">
        <f>Wniosek!O194/[0]!P_Waluta</f>
        <v>0</v>
      </c>
      <c r="P70" s="183">
        <f>Wniosek!P194/[0]!P_Waluta</f>
        <v>0</v>
      </c>
      <c r="Q70" s="267"/>
      <c r="R70" s="187"/>
    </row>
    <row r="71" spans="1:18" s="42" customFormat="1" ht="13.5" customHeight="1">
      <c r="A71" s="140"/>
      <c r="B71" s="281"/>
      <c r="C71" s="255" t="str">
        <f>Wniosek!C133</f>
        <v>Opracowanie projektów mpzp wraz z układami drogowymi.</v>
      </c>
      <c r="D71" s="256"/>
      <c r="E71" s="256"/>
      <c r="F71" s="256"/>
      <c r="G71" s="256"/>
      <c r="H71" s="257"/>
      <c r="I71" s="258">
        <f>SUM(M71:P71)</f>
        <v>37822.51477441983</v>
      </c>
      <c r="J71" s="259"/>
      <c r="K71" s="259"/>
      <c r="L71" s="260"/>
      <c r="M71" s="153">
        <f>Wniosek!M195/[0]!P_Waluta</f>
        <v>37822.51477441983</v>
      </c>
      <c r="N71" s="153">
        <f>Wniosek!N195/[0]!P_Waluta</f>
        <v>0</v>
      </c>
      <c r="O71" s="190">
        <f>Wniosek!O195/[0]!P_Waluta</f>
        <v>0</v>
      </c>
      <c r="P71" s="183">
        <f>Wniosek!P195/[0]!P_Waluta</f>
        <v>0</v>
      </c>
      <c r="Q71" s="267"/>
      <c r="R71" s="187"/>
    </row>
    <row r="72" spans="1:18" s="42" customFormat="1" ht="13.5" customHeight="1">
      <c r="A72" s="140"/>
      <c r="B72" s="281"/>
      <c r="C72" s="255" t="str">
        <f>Wniosek!C134</f>
        <v>Sporządzenie inwentaryzacji istniejących obiektów stacyjnych</v>
      </c>
      <c r="D72" s="256"/>
      <c r="E72" s="256"/>
      <c r="F72" s="256"/>
      <c r="G72" s="256"/>
      <c r="H72" s="257"/>
      <c r="I72" s="258">
        <f>SUM(M72:P72)</f>
        <v>0</v>
      </c>
      <c r="J72" s="259"/>
      <c r="K72" s="259"/>
      <c r="L72" s="260"/>
      <c r="M72" s="153">
        <f>Wniosek!M196/[0]!P_Waluta</f>
        <v>0</v>
      </c>
      <c r="N72" s="153">
        <f>Wniosek!N196/[0]!P_Waluta</f>
        <v>0</v>
      </c>
      <c r="O72" s="190">
        <f>Wniosek!O196/[0]!P_Waluta</f>
        <v>0</v>
      </c>
      <c r="P72" s="183">
        <f>Wniosek!P196/[0]!P_Waluta</f>
        <v>0</v>
      </c>
      <c r="Q72" s="267"/>
      <c r="R72" s="187"/>
    </row>
    <row r="73" spans="1:18" s="42" customFormat="1" ht="13.5" customHeight="1">
      <c r="A73" s="140"/>
      <c r="B73" s="281"/>
      <c r="C73" s="255" t="s">
        <v>141</v>
      </c>
      <c r="D73" s="256"/>
      <c r="E73" s="256"/>
      <c r="F73" s="256"/>
      <c r="G73" s="256"/>
      <c r="H73" s="257"/>
      <c r="I73" s="258">
        <f>SUM(K73:P73)</f>
        <v>0</v>
      </c>
      <c r="J73" s="259"/>
      <c r="K73" s="259"/>
      <c r="L73" s="260"/>
      <c r="M73" s="153">
        <f>Wniosek!M197/P_Waluta</f>
        <v>0</v>
      </c>
      <c r="N73" s="153">
        <f>Wniosek!N197/P_Waluta</f>
        <v>0</v>
      </c>
      <c r="O73" s="190">
        <f>Wniosek!O197/P_Waluta</f>
        <v>0</v>
      </c>
      <c r="P73" s="153">
        <f>Wniosek!P197/P_Waluta</f>
        <v>0</v>
      </c>
      <c r="Q73" s="267"/>
      <c r="R73" s="187"/>
    </row>
    <row r="74" spans="1:18" s="42" customFormat="1" ht="13.5" customHeight="1">
      <c r="A74" s="140"/>
      <c r="B74" s="126"/>
      <c r="C74" s="255" t="s">
        <v>0</v>
      </c>
      <c r="D74" s="256"/>
      <c r="E74" s="256"/>
      <c r="F74" s="256"/>
      <c r="G74" s="256"/>
      <c r="H74" s="257"/>
      <c r="I74" s="258">
        <f>SUM(I66:L73)</f>
        <v>52580.83889876519</v>
      </c>
      <c r="J74" s="259"/>
      <c r="K74" s="259"/>
      <c r="L74" s="260"/>
      <c r="M74" s="153">
        <f>ROUND(Wniosek!M198/P_Waluta,0)</f>
        <v>52581</v>
      </c>
      <c r="N74" s="153">
        <f>ROUND(Wniosek!N198/P_Waluta,0)</f>
        <v>0</v>
      </c>
      <c r="O74" s="153">
        <f>ROUND(Wniosek!O198/P_Waluta,0)</f>
        <v>0</v>
      </c>
      <c r="P74" s="212">
        <f>ROUND(Wniosek!P198/P_Waluta,0)</f>
        <v>0</v>
      </c>
      <c r="Q74" s="19"/>
      <c r="R74" s="187"/>
    </row>
    <row r="75" spans="1:18" s="42" customFormat="1" ht="13.5" customHeight="1">
      <c r="A75" s="140"/>
      <c r="B75" s="261" t="s">
        <v>242</v>
      </c>
      <c r="C75" s="262"/>
      <c r="D75" s="262"/>
      <c r="E75" s="262"/>
      <c r="F75" s="262"/>
      <c r="G75" s="262"/>
      <c r="H75" s="262"/>
      <c r="I75" s="262"/>
      <c r="J75" s="262"/>
      <c r="K75" s="262"/>
      <c r="L75" s="262"/>
      <c r="M75" s="262"/>
      <c r="N75" s="262"/>
      <c r="O75" s="262"/>
      <c r="P75" s="262"/>
      <c r="Q75" s="263"/>
      <c r="R75" s="187"/>
    </row>
    <row r="76" spans="1:18" s="42" customFormat="1" ht="13.5" customHeight="1">
      <c r="A76" s="140"/>
      <c r="B76" s="281"/>
      <c r="C76" s="255" t="s">
        <v>56</v>
      </c>
      <c r="D76" s="256"/>
      <c r="E76" s="256"/>
      <c r="F76" s="256"/>
      <c r="G76" s="256"/>
      <c r="H76" s="257"/>
      <c r="I76" s="282" t="s">
        <v>244</v>
      </c>
      <c r="J76" s="283"/>
      <c r="K76" s="283"/>
      <c r="L76" s="284"/>
      <c r="M76" s="268">
        <v>2017</v>
      </c>
      <c r="N76" s="269"/>
      <c r="O76" s="269"/>
      <c r="P76" s="270"/>
      <c r="Q76" s="264"/>
      <c r="R76" s="187"/>
    </row>
    <row r="77" spans="1:18" s="42" customFormat="1" ht="13.5" customHeight="1">
      <c r="A77" s="140"/>
      <c r="B77" s="281"/>
      <c r="C77" s="255" t="s">
        <v>142</v>
      </c>
      <c r="D77" s="256"/>
      <c r="E77" s="256"/>
      <c r="F77" s="256"/>
      <c r="G77" s="256"/>
      <c r="H77" s="256"/>
      <c r="I77" s="256"/>
      <c r="J77" s="256"/>
      <c r="K77" s="256"/>
      <c r="L77" s="257"/>
      <c r="M77" s="184">
        <f>Wniosek!M201</f>
        <v>0</v>
      </c>
      <c r="N77" s="184">
        <f>Wniosek!N201</f>
        <v>0</v>
      </c>
      <c r="O77" s="184">
        <f>Wniosek!O201</f>
        <v>0</v>
      </c>
      <c r="P77" s="184" t="str">
        <f>Wniosek!P201</f>
        <v>-</v>
      </c>
      <c r="Q77" s="265"/>
      <c r="R77" s="187"/>
    </row>
    <row r="78" spans="1:18" s="42" customFormat="1" ht="13.5" customHeight="1">
      <c r="A78" s="140"/>
      <c r="B78" s="281"/>
      <c r="C78" s="255" t="s">
        <v>11</v>
      </c>
      <c r="D78" s="256"/>
      <c r="E78" s="256"/>
      <c r="F78" s="256"/>
      <c r="G78" s="256"/>
      <c r="H78" s="257"/>
      <c r="I78" s="258">
        <f>SUM(K78:P78)</f>
        <v>0</v>
      </c>
      <c r="J78" s="259"/>
      <c r="K78" s="259"/>
      <c r="L78" s="260"/>
      <c r="M78" s="153">
        <f>Wniosek!M202/P_Waluta</f>
        <v>0</v>
      </c>
      <c r="N78" s="153">
        <f>Wniosek!N202/P_Waluta</f>
        <v>0</v>
      </c>
      <c r="O78" s="153">
        <f>Wniosek!O202/P_Waluta</f>
        <v>0</v>
      </c>
      <c r="P78" s="153">
        <f>Wniosek!P202/P_Waluta</f>
        <v>0</v>
      </c>
      <c r="Q78" s="265"/>
      <c r="R78" s="187"/>
    </row>
    <row r="79" spans="1:18" s="42" customFormat="1" ht="13.5" customHeight="1">
      <c r="A79" s="140"/>
      <c r="B79" s="281"/>
      <c r="C79" s="255" t="s">
        <v>12</v>
      </c>
      <c r="D79" s="256"/>
      <c r="E79" s="256"/>
      <c r="F79" s="256"/>
      <c r="G79" s="256"/>
      <c r="H79" s="257"/>
      <c r="I79" s="258">
        <f>SUM(K79:P79)</f>
        <v>0</v>
      </c>
      <c r="J79" s="259"/>
      <c r="K79" s="259"/>
      <c r="L79" s="260"/>
      <c r="M79" s="153">
        <f>Wniosek!M203/P_Waluta</f>
        <v>0</v>
      </c>
      <c r="N79" s="153">
        <f>Wniosek!N203/P_Waluta</f>
        <v>0</v>
      </c>
      <c r="O79" s="153">
        <f>Wniosek!O203/P_Waluta</f>
        <v>0</v>
      </c>
      <c r="P79" s="183">
        <f>Wniosek!P203/P_Waluta</f>
        <v>0</v>
      </c>
      <c r="Q79" s="266"/>
      <c r="R79" s="187"/>
    </row>
    <row r="80" spans="1:18" s="42" customFormat="1" ht="13.5" customHeight="1">
      <c r="A80" s="140"/>
      <c r="B80" s="281"/>
      <c r="C80" s="255" t="str">
        <f>Wniosek!C130</f>
        <v>Opracownie koncepcji (…) transportu publicznego(...).</v>
      </c>
      <c r="D80" s="256"/>
      <c r="E80" s="256"/>
      <c r="F80" s="256"/>
      <c r="G80" s="256"/>
      <c r="H80" s="257"/>
      <c r="I80" s="258">
        <f>SUM(M80:P80)</f>
        <v>0</v>
      </c>
      <c r="J80" s="259"/>
      <c r="K80" s="259"/>
      <c r="L80" s="260"/>
      <c r="M80" s="153">
        <f>Wniosek!M204/[0]!P_Waluta</f>
        <v>0</v>
      </c>
      <c r="N80" s="153">
        <f>Wniosek!N204/[0]!P_Waluta</f>
        <v>0</v>
      </c>
      <c r="O80" s="190">
        <f>Wniosek!O204/[0]!P_Waluta</f>
        <v>0</v>
      </c>
      <c r="P80" s="183">
        <f>Wniosek!P204/[0]!P_Waluta</f>
        <v>0</v>
      </c>
      <c r="Q80" s="267"/>
      <c r="R80" s="187"/>
    </row>
    <row r="81" spans="1:18" s="42" customFormat="1" ht="13.5" customHeight="1">
      <c r="A81" s="140"/>
      <c r="B81" s="281"/>
      <c r="C81" s="255" t="str">
        <f>Wniosek!C131</f>
        <v>Koszty pośrednie</v>
      </c>
      <c r="D81" s="256"/>
      <c r="E81" s="256"/>
      <c r="F81" s="256"/>
      <c r="G81" s="256"/>
      <c r="H81" s="257"/>
      <c r="I81" s="258">
        <f>SUM(M81:P81)</f>
        <v>0</v>
      </c>
      <c r="J81" s="259"/>
      <c r="K81" s="259"/>
      <c r="L81" s="260"/>
      <c r="M81" s="153">
        <f>Wniosek!M205/[0]!P_Waluta</f>
        <v>0</v>
      </c>
      <c r="N81" s="153">
        <f>Wniosek!N205/[0]!P_Waluta</f>
        <v>0</v>
      </c>
      <c r="O81" s="190">
        <f>Wniosek!O205/[0]!P_Waluta</f>
        <v>0</v>
      </c>
      <c r="P81" s="183">
        <f>Wniosek!P205/[0]!P_Waluta</f>
        <v>0</v>
      </c>
      <c r="Q81" s="267"/>
      <c r="R81" s="187"/>
    </row>
    <row r="82" spans="1:18" s="42" customFormat="1" ht="13.5" customHeight="1">
      <c r="A82" s="140"/>
      <c r="B82" s="281"/>
      <c r="C82" s="255" t="str">
        <f>Wniosek!C132</f>
        <v>Opracownie koncepcji (…) węzłów przesiadkowych (...).</v>
      </c>
      <c r="D82" s="256"/>
      <c r="E82" s="256"/>
      <c r="F82" s="256"/>
      <c r="G82" s="256"/>
      <c r="H82" s="257"/>
      <c r="I82" s="258">
        <f>SUM(M82:P82)</f>
        <v>0</v>
      </c>
      <c r="J82" s="259"/>
      <c r="K82" s="259"/>
      <c r="L82" s="260"/>
      <c r="M82" s="153">
        <f>Wniosek!M206/[0]!P_Waluta</f>
        <v>0</v>
      </c>
      <c r="N82" s="153">
        <f>Wniosek!N206/[0]!P_Waluta</f>
        <v>0</v>
      </c>
      <c r="O82" s="190">
        <f>Wniosek!O206/[0]!P_Waluta</f>
        <v>0</v>
      </c>
      <c r="P82" s="183">
        <f>Wniosek!P206/[0]!P_Waluta</f>
        <v>0</v>
      </c>
      <c r="Q82" s="267"/>
      <c r="R82" s="187"/>
    </row>
    <row r="83" spans="1:18" s="42" customFormat="1" ht="13.5" customHeight="1">
      <c r="A83" s="140"/>
      <c r="B83" s="281"/>
      <c r="C83" s="255" t="str">
        <f>Wniosek!C133</f>
        <v>Opracowanie projektów mpzp wraz z układami drogowymi.</v>
      </c>
      <c r="D83" s="256"/>
      <c r="E83" s="256"/>
      <c r="F83" s="256"/>
      <c r="G83" s="256"/>
      <c r="H83" s="257"/>
      <c r="I83" s="258">
        <f>SUM(M83:P83)</f>
        <v>0</v>
      </c>
      <c r="J83" s="259"/>
      <c r="K83" s="259"/>
      <c r="L83" s="260"/>
      <c r="M83" s="153">
        <f>Wniosek!M207/[0]!P_Waluta</f>
        <v>0</v>
      </c>
      <c r="N83" s="153">
        <f>Wniosek!N207/[0]!P_Waluta</f>
        <v>0</v>
      </c>
      <c r="O83" s="190">
        <f>Wniosek!O207/[0]!P_Waluta</f>
        <v>0</v>
      </c>
      <c r="P83" s="183">
        <f>Wniosek!P207/[0]!P_Waluta</f>
        <v>0</v>
      </c>
      <c r="Q83" s="267"/>
      <c r="R83" s="187"/>
    </row>
    <row r="84" spans="1:18" s="42" customFormat="1" ht="13.5" customHeight="1">
      <c r="A84" s="140"/>
      <c r="B84" s="281"/>
      <c r="C84" s="255" t="str">
        <f>Wniosek!C134</f>
        <v>Sporządzenie inwentaryzacji istniejących obiektów stacyjnych</v>
      </c>
      <c r="D84" s="256"/>
      <c r="E84" s="256"/>
      <c r="F84" s="256"/>
      <c r="G84" s="256"/>
      <c r="H84" s="257"/>
      <c r="I84" s="258">
        <f>SUM(M84:P84)</f>
        <v>0</v>
      </c>
      <c r="J84" s="259"/>
      <c r="K84" s="259"/>
      <c r="L84" s="260"/>
      <c r="M84" s="153">
        <f>Wniosek!M208/[0]!P_Waluta</f>
        <v>0</v>
      </c>
      <c r="N84" s="153">
        <f>Wniosek!N208/[0]!P_Waluta</f>
        <v>0</v>
      </c>
      <c r="O84" s="190">
        <f>Wniosek!O208/[0]!P_Waluta</f>
        <v>0</v>
      </c>
      <c r="P84" s="183">
        <f>Wniosek!P208/[0]!P_Waluta</f>
        <v>0</v>
      </c>
      <c r="Q84" s="267"/>
      <c r="R84" s="187"/>
    </row>
    <row r="85" spans="1:18" s="42" customFormat="1" ht="13.5" customHeight="1">
      <c r="A85" s="140"/>
      <c r="B85" s="281"/>
      <c r="C85" s="255" t="s">
        <v>141</v>
      </c>
      <c r="D85" s="256"/>
      <c r="E85" s="256"/>
      <c r="F85" s="256"/>
      <c r="G85" s="256"/>
      <c r="H85" s="257"/>
      <c r="I85" s="258">
        <f>SUM(K85:P85)</f>
        <v>0</v>
      </c>
      <c r="J85" s="259"/>
      <c r="K85" s="259"/>
      <c r="L85" s="260"/>
      <c r="M85" s="153">
        <f>Wniosek!M209/P_Waluta</f>
        <v>0</v>
      </c>
      <c r="N85" s="153">
        <f>Wniosek!N209/P_Waluta</f>
        <v>0</v>
      </c>
      <c r="O85" s="190">
        <f>Wniosek!O209/P_Waluta</f>
        <v>0</v>
      </c>
      <c r="P85" s="153">
        <f>Wniosek!P209/P_Waluta</f>
        <v>0</v>
      </c>
      <c r="Q85" s="267"/>
      <c r="R85" s="187"/>
    </row>
    <row r="86" spans="1:18" s="42" customFormat="1" ht="13.5" customHeight="1">
      <c r="A86" s="1"/>
      <c r="B86" s="126"/>
      <c r="C86" s="255" t="s">
        <v>0</v>
      </c>
      <c r="D86" s="256"/>
      <c r="E86" s="256"/>
      <c r="F86" s="256"/>
      <c r="G86" s="256"/>
      <c r="H86" s="257"/>
      <c r="I86" s="258">
        <f>SUM(I78:L85)</f>
        <v>0</v>
      </c>
      <c r="J86" s="259"/>
      <c r="K86" s="259"/>
      <c r="L86" s="260"/>
      <c r="M86" s="153">
        <f>ROUND(Wniosek!M210/P_Waluta,0)</f>
        <v>0</v>
      </c>
      <c r="N86" s="153">
        <f>ROUND(Wniosek!N210/P_Waluta,0)</f>
        <v>0</v>
      </c>
      <c r="O86" s="153">
        <f>ROUND(Wniosek!O210/P_Waluta,0)</f>
        <v>0</v>
      </c>
      <c r="P86" s="212">
        <f>ROUND(Wniosek!P210/P_Waluta,0)</f>
        <v>0</v>
      </c>
      <c r="Q86" s="19"/>
      <c r="R86" s="187"/>
    </row>
    <row r="87" spans="2:18" ht="12.75">
      <c r="B87" s="264"/>
      <c r="C87" s="265"/>
      <c r="D87" s="265"/>
      <c r="E87" s="265"/>
      <c r="F87" s="265"/>
      <c r="G87" s="265"/>
      <c r="H87" s="265"/>
      <c r="I87" s="265"/>
      <c r="J87" s="265"/>
      <c r="K87" s="265"/>
      <c r="L87" s="265"/>
      <c r="M87" s="265"/>
      <c r="N87" s="265"/>
      <c r="O87" s="265"/>
      <c r="P87" s="265"/>
      <c r="Q87" s="264"/>
      <c r="R87" s="186"/>
    </row>
    <row r="88" spans="2:18" ht="12.75">
      <c r="B88" s="550" t="s">
        <v>144</v>
      </c>
      <c r="C88" s="551"/>
      <c r="D88" s="551"/>
      <c r="E88" s="551"/>
      <c r="F88" s="551"/>
      <c r="G88" s="551"/>
      <c r="H88" s="551"/>
      <c r="I88" s="551"/>
      <c r="J88" s="551"/>
      <c r="K88" s="640"/>
      <c r="L88" s="640"/>
      <c r="M88" s="640"/>
      <c r="N88" s="640"/>
      <c r="O88" s="640"/>
      <c r="P88" s="551"/>
      <c r="Q88" s="551"/>
      <c r="R88" s="72"/>
    </row>
    <row r="89" spans="2:18" ht="12.75">
      <c r="B89" s="40"/>
      <c r="C89" s="293" t="s">
        <v>14</v>
      </c>
      <c r="D89" s="656"/>
      <c r="E89" s="656"/>
      <c r="F89" s="656"/>
      <c r="G89" s="656"/>
      <c r="H89" s="656"/>
      <c r="I89" s="656"/>
      <c r="J89" s="657"/>
      <c r="K89" s="293" t="s">
        <v>15</v>
      </c>
      <c r="L89" s="656"/>
      <c r="M89" s="657"/>
      <c r="N89" s="293" t="s">
        <v>16</v>
      </c>
      <c r="O89" s="657"/>
      <c r="P89" s="59"/>
      <c r="Q89" s="15"/>
      <c r="R89" s="72"/>
    </row>
    <row r="90" spans="2:18" ht="15">
      <c r="B90" s="60"/>
      <c r="C90" s="285" t="s">
        <v>17</v>
      </c>
      <c r="D90" s="286"/>
      <c r="E90" s="286"/>
      <c r="F90" s="286"/>
      <c r="G90" s="286"/>
      <c r="H90" s="286"/>
      <c r="I90" s="286"/>
      <c r="J90" s="287"/>
      <c r="K90" s="642">
        <f>Wniosek!K214/P_Waluta</f>
        <v>389532.41964157013</v>
      </c>
      <c r="L90" s="642"/>
      <c r="M90" s="642"/>
      <c r="N90" s="597">
        <f>IF(K96=0,0,K90/K96)</f>
        <v>0.85</v>
      </c>
      <c r="O90" s="597"/>
      <c r="P90" s="472"/>
      <c r="Q90" s="473"/>
      <c r="R90" s="72"/>
    </row>
    <row r="91" spans="2:18" ht="15">
      <c r="B91" s="60"/>
      <c r="C91" s="61"/>
      <c r="D91" s="61"/>
      <c r="E91" s="658" t="s">
        <v>18</v>
      </c>
      <c r="F91" s="658"/>
      <c r="G91" s="658"/>
      <c r="H91" s="658"/>
      <c r="I91" s="658"/>
      <c r="J91" s="658"/>
      <c r="K91" s="642">
        <f>K92+K95</f>
        <v>68741.01523086532</v>
      </c>
      <c r="L91" s="642"/>
      <c r="M91" s="642"/>
      <c r="N91" s="597">
        <f>IF(K96=0,0,K91/K96)</f>
        <v>0.15</v>
      </c>
      <c r="O91" s="597"/>
      <c r="P91" s="472"/>
      <c r="Q91" s="473"/>
      <c r="R91" s="72"/>
    </row>
    <row r="92" spans="2:18" ht="29.25" customHeight="1">
      <c r="B92" s="60"/>
      <c r="C92" s="61"/>
      <c r="D92" s="61"/>
      <c r="E92" s="22"/>
      <c r="F92" s="285" t="s">
        <v>19</v>
      </c>
      <c r="G92" s="286"/>
      <c r="H92" s="286"/>
      <c r="I92" s="286"/>
      <c r="J92" s="287"/>
      <c r="K92" s="642">
        <f>K93+K94</f>
        <v>68741.01523086532</v>
      </c>
      <c r="L92" s="642"/>
      <c r="M92" s="642"/>
      <c r="N92" s="597">
        <f>IF(K96=0,0,K92/K96)</f>
        <v>0.15</v>
      </c>
      <c r="O92" s="597"/>
      <c r="P92" s="472"/>
      <c r="Q92" s="473"/>
      <c r="R92" s="72"/>
    </row>
    <row r="93" spans="2:18" ht="15">
      <c r="B93" s="60"/>
      <c r="C93" s="61"/>
      <c r="D93" s="61"/>
      <c r="E93" s="62"/>
      <c r="F93" s="62"/>
      <c r="G93" s="594" t="s">
        <v>20</v>
      </c>
      <c r="H93" s="595"/>
      <c r="I93" s="595"/>
      <c r="J93" s="596"/>
      <c r="K93" s="642">
        <f>Wniosek!K217/P_Waluta</f>
        <v>68741.01523086532</v>
      </c>
      <c r="L93" s="642"/>
      <c r="M93" s="642"/>
      <c r="N93" s="597">
        <f>IF(K96=0,0,K93/K96)</f>
        <v>0.15</v>
      </c>
      <c r="O93" s="597"/>
      <c r="P93" s="472"/>
      <c r="Q93" s="473"/>
      <c r="R93" s="72"/>
    </row>
    <row r="94" spans="2:18" ht="15">
      <c r="B94" s="60"/>
      <c r="C94" s="61"/>
      <c r="D94" s="61"/>
      <c r="E94" s="62"/>
      <c r="F94" s="62"/>
      <c r="G94" s="628" t="s">
        <v>21</v>
      </c>
      <c r="H94" s="629"/>
      <c r="I94" s="629"/>
      <c r="J94" s="630"/>
      <c r="K94" s="642">
        <f>ROUND(Wniosek!K218/P_Waluta,0)</f>
        <v>0</v>
      </c>
      <c r="L94" s="642"/>
      <c r="M94" s="642"/>
      <c r="N94" s="597">
        <f>IF(K96=0,0,K94/K96)</f>
        <v>0</v>
      </c>
      <c r="O94" s="597"/>
      <c r="P94" s="472"/>
      <c r="Q94" s="473"/>
      <c r="R94" s="72"/>
    </row>
    <row r="95" spans="2:18" ht="34.5" customHeight="1">
      <c r="B95" s="60"/>
      <c r="C95" s="61"/>
      <c r="D95" s="61"/>
      <c r="E95" s="23"/>
      <c r="F95" s="285" t="s">
        <v>22</v>
      </c>
      <c r="G95" s="286"/>
      <c r="H95" s="286"/>
      <c r="I95" s="286"/>
      <c r="J95" s="287"/>
      <c r="K95" s="642">
        <f>Wniosek!K219/P_Waluta</f>
        <v>0</v>
      </c>
      <c r="L95" s="642"/>
      <c r="M95" s="642"/>
      <c r="N95" s="597">
        <f>IF(K96=0,0,K95/K96)</f>
        <v>0</v>
      </c>
      <c r="O95" s="597"/>
      <c r="P95" s="472"/>
      <c r="Q95" s="473"/>
      <c r="R95" s="72"/>
    </row>
    <row r="96" spans="2:18" ht="15">
      <c r="B96" s="60"/>
      <c r="C96" s="61"/>
      <c r="D96" s="61"/>
      <c r="E96" s="593" t="s">
        <v>145</v>
      </c>
      <c r="F96" s="593"/>
      <c r="G96" s="593"/>
      <c r="H96" s="593"/>
      <c r="I96" s="593"/>
      <c r="J96" s="593"/>
      <c r="K96" s="642">
        <f>K90+K91</f>
        <v>458273.43487243546</v>
      </c>
      <c r="L96" s="642"/>
      <c r="M96" s="642"/>
      <c r="N96" s="597">
        <v>1</v>
      </c>
      <c r="O96" s="597"/>
      <c r="P96" s="472"/>
      <c r="Q96" s="473"/>
      <c r="R96" s="72"/>
    </row>
    <row r="97" spans="2:18" ht="15">
      <c r="B97" s="60"/>
      <c r="C97" s="61"/>
      <c r="D97" s="61"/>
      <c r="E97" s="593" t="s">
        <v>23</v>
      </c>
      <c r="F97" s="593"/>
      <c r="G97" s="593"/>
      <c r="H97" s="593"/>
      <c r="I97" s="593"/>
      <c r="J97" s="593"/>
      <c r="K97" s="642">
        <f>Wniosek!K221/P_Waluta</f>
        <v>0</v>
      </c>
      <c r="L97" s="642"/>
      <c r="M97" s="642"/>
      <c r="N97" s="597">
        <f>IF(K96=0,0,K97/K96)</f>
        <v>0</v>
      </c>
      <c r="O97" s="597"/>
      <c r="P97" s="472"/>
      <c r="Q97" s="473"/>
      <c r="R97" s="72"/>
    </row>
    <row r="98" spans="2:256" ht="15">
      <c r="B98" s="60"/>
      <c r="C98" s="61"/>
      <c r="D98" s="61"/>
      <c r="E98" s="468" t="s">
        <v>24</v>
      </c>
      <c r="F98" s="468"/>
      <c r="G98" s="468"/>
      <c r="H98" s="468"/>
      <c r="I98" s="468"/>
      <c r="J98" s="468"/>
      <c r="K98" s="627">
        <f>K96+K97</f>
        <v>458273.43487243546</v>
      </c>
      <c r="L98" s="627"/>
      <c r="M98" s="627"/>
      <c r="N98" s="412">
        <f>IF(K96=0,0,K98/K96)</f>
        <v>1</v>
      </c>
      <c r="O98" s="412"/>
      <c r="P98" s="472"/>
      <c r="Q98" s="473"/>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71"/>
      <c r="FA98" s="71"/>
      <c r="FB98" s="71"/>
      <c r="FC98" s="71"/>
      <c r="FD98" s="71"/>
      <c r="FE98" s="71"/>
      <c r="FF98" s="71"/>
      <c r="FG98" s="71"/>
      <c r="FH98" s="71"/>
      <c r="FI98" s="71"/>
      <c r="FJ98" s="71"/>
      <c r="FK98" s="71"/>
      <c r="FL98" s="71"/>
      <c r="FM98" s="71"/>
      <c r="FN98" s="71"/>
      <c r="FO98" s="71"/>
      <c r="FP98" s="71"/>
      <c r="FQ98" s="71"/>
      <c r="FR98" s="71"/>
      <c r="FS98" s="71"/>
      <c r="FT98" s="71"/>
      <c r="FU98" s="71"/>
      <c r="FV98" s="71"/>
      <c r="FW98" s="71"/>
      <c r="FX98" s="71"/>
      <c r="FY98" s="71"/>
      <c r="FZ98" s="71"/>
      <c r="GA98" s="71"/>
      <c r="GB98" s="71"/>
      <c r="GC98" s="71"/>
      <c r="GD98" s="71"/>
      <c r="GE98" s="71"/>
      <c r="GF98" s="71"/>
      <c r="GG98" s="71"/>
      <c r="GH98" s="71"/>
      <c r="GI98" s="71"/>
      <c r="GJ98" s="71"/>
      <c r="GK98" s="71"/>
      <c r="GL98" s="71"/>
      <c r="GM98" s="71"/>
      <c r="GN98" s="71"/>
      <c r="GO98" s="71"/>
      <c r="GP98" s="71"/>
      <c r="GQ98" s="71"/>
      <c r="GR98" s="71"/>
      <c r="GS98" s="71"/>
      <c r="GT98" s="71"/>
      <c r="GU98" s="71"/>
      <c r="GV98" s="71"/>
      <c r="GW98" s="71"/>
      <c r="GX98" s="71"/>
      <c r="GY98" s="71"/>
      <c r="GZ98" s="71"/>
      <c r="HA98" s="71"/>
      <c r="HB98" s="71"/>
      <c r="HC98" s="71"/>
      <c r="HD98" s="71"/>
      <c r="HE98" s="71"/>
      <c r="HF98" s="71"/>
      <c r="HG98" s="71"/>
      <c r="HH98" s="71"/>
      <c r="HI98" s="71"/>
      <c r="HJ98" s="71"/>
      <c r="HK98" s="71"/>
      <c r="HL98" s="71"/>
      <c r="HM98" s="71"/>
      <c r="HN98" s="71"/>
      <c r="HO98" s="71"/>
      <c r="HP98" s="71"/>
      <c r="HQ98" s="71"/>
      <c r="HR98" s="71"/>
      <c r="HS98" s="71"/>
      <c r="HT98" s="71"/>
      <c r="HU98" s="71"/>
      <c r="HV98" s="71"/>
      <c r="HW98" s="71"/>
      <c r="HX98" s="71"/>
      <c r="HY98" s="71"/>
      <c r="HZ98" s="71"/>
      <c r="IA98" s="71"/>
      <c r="IB98" s="71"/>
      <c r="IC98" s="71"/>
      <c r="ID98" s="71"/>
      <c r="IE98" s="71"/>
      <c r="IF98" s="71"/>
      <c r="IG98" s="71"/>
      <c r="IH98" s="71"/>
      <c r="II98" s="71"/>
      <c r="IJ98" s="71"/>
      <c r="IK98" s="71"/>
      <c r="IL98" s="71"/>
      <c r="IM98" s="71"/>
      <c r="IN98" s="71"/>
      <c r="IO98" s="71"/>
      <c r="IP98" s="71"/>
      <c r="IQ98" s="71"/>
      <c r="IR98" s="71"/>
      <c r="IS98" s="71"/>
      <c r="IT98" s="71"/>
      <c r="IU98" s="71"/>
      <c r="IV98" s="71"/>
    </row>
    <row r="99" spans="2:17" ht="12.75">
      <c r="B99" s="281"/>
      <c r="C99" s="281"/>
      <c r="D99" s="281"/>
      <c r="E99" s="265"/>
      <c r="F99" s="265"/>
      <c r="G99" s="265"/>
      <c r="H99" s="265"/>
      <c r="I99" s="265"/>
      <c r="J99" s="265"/>
      <c r="K99" s="265"/>
      <c r="L99" s="265"/>
      <c r="M99" s="265"/>
      <c r="N99" s="265"/>
      <c r="O99" s="265"/>
      <c r="P99" s="281"/>
      <c r="Q99" s="281"/>
    </row>
    <row r="100" spans="2:17" ht="12.75">
      <c r="B100" s="281"/>
      <c r="C100" s="281"/>
      <c r="D100" s="281"/>
      <c r="E100" s="409" t="s">
        <v>147</v>
      </c>
      <c r="F100" s="384"/>
      <c r="G100" s="404"/>
      <c r="H100" s="404"/>
      <c r="I100" s="404"/>
      <c r="J100" s="560"/>
      <c r="K100" s="635">
        <f>Wniosek!K224/P_Waluta</f>
        <v>45827.34348724355</v>
      </c>
      <c r="L100" s="635"/>
      <c r="M100" s="635"/>
      <c r="N100" s="474">
        <f>IF(K96=0,0,K100/K96)</f>
        <v>0.1</v>
      </c>
      <c r="O100" s="474"/>
      <c r="P100" s="281"/>
      <c r="Q100" s="281"/>
    </row>
    <row r="101" spans="2:17" ht="12.75">
      <c r="B101" s="264"/>
      <c r="C101" s="264"/>
      <c r="D101" s="264"/>
      <c r="E101" s="265"/>
      <c r="F101" s="265"/>
      <c r="G101" s="265"/>
      <c r="H101" s="265"/>
      <c r="I101" s="265"/>
      <c r="J101" s="265"/>
      <c r="K101" s="265"/>
      <c r="L101" s="265"/>
      <c r="M101" s="265"/>
      <c r="N101" s="265"/>
      <c r="O101" s="265"/>
      <c r="P101" s="264"/>
      <c r="Q101" s="264"/>
    </row>
    <row r="102" spans="2:17" ht="12.75">
      <c r="B102" s="302" t="s">
        <v>70</v>
      </c>
      <c r="C102" s="404"/>
      <c r="D102" s="404"/>
      <c r="E102" s="404"/>
      <c r="F102" s="404"/>
      <c r="G102" s="404"/>
      <c r="H102" s="404"/>
      <c r="I102" s="404"/>
      <c r="J102" s="404"/>
      <c r="K102" s="404"/>
      <c r="L102" s="404"/>
      <c r="M102" s="404"/>
      <c r="N102" s="469"/>
      <c r="O102" s="404"/>
      <c r="P102" s="404"/>
      <c r="Q102" s="405"/>
    </row>
    <row r="103" spans="2:17" ht="12.75">
      <c r="B103" s="264"/>
      <c r="C103" s="573"/>
      <c r="D103" s="574"/>
      <c r="E103" s="574"/>
      <c r="F103" s="574"/>
      <c r="G103" s="603"/>
      <c r="H103" s="604"/>
      <c r="I103" s="604"/>
      <c r="J103" s="604"/>
      <c r="K103" s="604"/>
      <c r="L103" s="604"/>
      <c r="M103" s="605"/>
      <c r="N103" s="415" t="s">
        <v>149</v>
      </c>
      <c r="O103" s="599" t="s">
        <v>146</v>
      </c>
      <c r="P103" s="599"/>
      <c r="Q103" s="264"/>
    </row>
    <row r="104" spans="2:17" ht="12.75">
      <c r="B104" s="265"/>
      <c r="C104" s="575"/>
      <c r="D104" s="576"/>
      <c r="E104" s="576"/>
      <c r="F104" s="576"/>
      <c r="G104" s="573" t="s">
        <v>151</v>
      </c>
      <c r="H104" s="579"/>
      <c r="I104" s="410" t="s">
        <v>153</v>
      </c>
      <c r="J104" s="411"/>
      <c r="K104" s="608" t="s">
        <v>145</v>
      </c>
      <c r="L104" s="608"/>
      <c r="M104" s="608"/>
      <c r="N104" s="415"/>
      <c r="O104" s="600"/>
      <c r="P104" s="600"/>
      <c r="Q104" s="265"/>
    </row>
    <row r="105" spans="2:17" ht="12.75">
      <c r="B105" s="265"/>
      <c r="C105" s="575"/>
      <c r="D105" s="576"/>
      <c r="E105" s="576"/>
      <c r="F105" s="576"/>
      <c r="G105" s="577" t="s">
        <v>152</v>
      </c>
      <c r="H105" s="601"/>
      <c r="I105" s="606" t="s">
        <v>154</v>
      </c>
      <c r="J105" s="607"/>
      <c r="K105" s="414" t="s">
        <v>155</v>
      </c>
      <c r="L105" s="414"/>
      <c r="M105" s="414"/>
      <c r="N105" s="415"/>
      <c r="O105" s="471" t="s">
        <v>150</v>
      </c>
      <c r="P105" s="471"/>
      <c r="Q105" s="265"/>
    </row>
    <row r="106" spans="2:17" ht="12.75">
      <c r="B106" s="265"/>
      <c r="C106" s="577"/>
      <c r="D106" s="578"/>
      <c r="E106" s="578"/>
      <c r="F106" s="578"/>
      <c r="G106" s="557" t="s">
        <v>71</v>
      </c>
      <c r="H106" s="558"/>
      <c r="I106" s="612" t="s">
        <v>71</v>
      </c>
      <c r="J106" s="613"/>
      <c r="K106" s="557" t="s">
        <v>71</v>
      </c>
      <c r="L106" s="558"/>
      <c r="M106" s="20" t="s">
        <v>156</v>
      </c>
      <c r="N106" s="20" t="s">
        <v>71</v>
      </c>
      <c r="O106" s="415" t="s">
        <v>71</v>
      </c>
      <c r="P106" s="415"/>
      <c r="Q106" s="265"/>
    </row>
    <row r="107" spans="2:17" ht="23.25" customHeight="1">
      <c r="B107" s="265"/>
      <c r="C107" s="248" t="s">
        <v>11</v>
      </c>
      <c r="D107" s="249"/>
      <c r="E107" s="249"/>
      <c r="F107" s="250"/>
      <c r="G107" s="631">
        <f>ROUND(Wniosek!G234/P_Waluta,0)</f>
        <v>48651</v>
      </c>
      <c r="H107" s="632"/>
      <c r="I107" s="631">
        <f>ROUND(Wniosek!I234/P_Waluta,0)</f>
        <v>8586</v>
      </c>
      <c r="J107" s="632"/>
      <c r="K107" s="625">
        <f aca="true" t="shared" si="9" ref="K107:K114">G107+I107</f>
        <v>57237</v>
      </c>
      <c r="L107" s="626"/>
      <c r="M107" s="65">
        <f>IF(K115=0,0,K107/K115)</f>
        <v>0.12489689574359444</v>
      </c>
      <c r="N107" s="66">
        <f>ROUND(Wniosek!N234/P_Waluta,0)</f>
        <v>0</v>
      </c>
      <c r="O107" s="633">
        <f aca="true" t="shared" si="10" ref="O107:O114">K107+N107</f>
        <v>57237</v>
      </c>
      <c r="P107" s="634"/>
      <c r="Q107" s="265"/>
    </row>
    <row r="108" spans="2:17" ht="23.25" customHeight="1">
      <c r="B108" s="265"/>
      <c r="C108" s="248" t="s">
        <v>12</v>
      </c>
      <c r="D108" s="249"/>
      <c r="E108" s="249"/>
      <c r="F108" s="250"/>
      <c r="G108" s="631">
        <f>ROUND(Wniosek!G235/P_Waluta,0)</f>
        <v>24238</v>
      </c>
      <c r="H108" s="632"/>
      <c r="I108" s="631">
        <f>ROUND(Wniosek!I235/P_Waluta,0)</f>
        <v>4277</v>
      </c>
      <c r="J108" s="632"/>
      <c r="K108" s="625">
        <f t="shared" si="9"/>
        <v>28515</v>
      </c>
      <c r="L108" s="626"/>
      <c r="M108" s="65">
        <f>IF(K115=0,0,K108/K115)</f>
        <v>0.062222600453004095</v>
      </c>
      <c r="N108" s="66">
        <f>ROUND(Wniosek!N235/P_Waluta,0)</f>
        <v>0</v>
      </c>
      <c r="O108" s="636">
        <f t="shared" si="10"/>
        <v>28515</v>
      </c>
      <c r="P108" s="634"/>
      <c r="Q108" s="266"/>
    </row>
    <row r="109" spans="2:17" ht="23.25" customHeight="1">
      <c r="B109" s="265"/>
      <c r="C109" s="248" t="str">
        <f>Wniosek!C130</f>
        <v>Opracownie koncepcji (…) transportu publicznego(...).</v>
      </c>
      <c r="D109" s="249"/>
      <c r="E109" s="249"/>
      <c r="F109" s="250"/>
      <c r="G109" s="631">
        <f>ROUND(Wniosek!G236/[0]!P_Waluta,0)</f>
        <v>45414</v>
      </c>
      <c r="H109" s="632"/>
      <c r="I109" s="631">
        <f>ROUND(Wniosek!I236/[0]!P_Waluta,0)</f>
        <v>8014</v>
      </c>
      <c r="J109" s="632"/>
      <c r="K109" s="625">
        <f t="shared" si="9"/>
        <v>53428</v>
      </c>
      <c r="L109" s="626"/>
      <c r="M109" s="65">
        <f>IF(K115=0,0,K109/K115)</f>
        <v>0.11658527431187456</v>
      </c>
      <c r="N109" s="211">
        <f>ROUND(Wniosek!N236/[0]!P_Waluta,0)</f>
        <v>0</v>
      </c>
      <c r="O109" s="625">
        <f t="shared" si="10"/>
        <v>53428</v>
      </c>
      <c r="P109" s="626"/>
      <c r="Q109" s="266"/>
    </row>
    <row r="110" spans="2:17" ht="23.25" customHeight="1">
      <c r="B110" s="265"/>
      <c r="C110" s="248" t="str">
        <f>Wniosek!C131</f>
        <v>Koszty pośrednie</v>
      </c>
      <c r="D110" s="249"/>
      <c r="E110" s="249"/>
      <c r="F110" s="250"/>
      <c r="G110" s="631">
        <f>ROUND(Wniosek!G237/[0]!P_Waluta,0)</f>
        <v>4962</v>
      </c>
      <c r="H110" s="632"/>
      <c r="I110" s="631">
        <f>ROUND(Wniosek!I237/[0]!P_Waluta,0)</f>
        <v>876</v>
      </c>
      <c r="J110" s="632"/>
      <c r="K110" s="625">
        <f t="shared" si="9"/>
        <v>5838</v>
      </c>
      <c r="L110" s="626"/>
      <c r="M110" s="65">
        <f>IF(K115=0,0,K110/K115)</f>
        <v>0.01273910368033098</v>
      </c>
      <c r="N110" s="211">
        <f>ROUND(Wniosek!N237/[0]!P_Waluta,0)</f>
        <v>0</v>
      </c>
      <c r="O110" s="636">
        <f t="shared" si="10"/>
        <v>5838</v>
      </c>
      <c r="P110" s="637"/>
      <c r="Q110" s="266"/>
    </row>
    <row r="111" spans="2:17" ht="23.25" customHeight="1">
      <c r="B111" s="265"/>
      <c r="C111" s="248" t="str">
        <f>Wniosek!C132</f>
        <v>Opracownie koncepcji (…) węzłów przesiadkowych (...).</v>
      </c>
      <c r="D111" s="249"/>
      <c r="E111" s="249"/>
      <c r="F111" s="250"/>
      <c r="G111" s="631">
        <f>ROUND(Wniosek!G238/[0]!P_Waluta,0)</f>
        <v>14018</v>
      </c>
      <c r="H111" s="632"/>
      <c r="I111" s="631">
        <f>ROUND(Wniosek!I238/[0]!P_Waluta,0)</f>
        <v>2474</v>
      </c>
      <c r="J111" s="632"/>
      <c r="K111" s="625">
        <f t="shared" si="9"/>
        <v>16492</v>
      </c>
      <c r="L111" s="626"/>
      <c r="M111" s="65">
        <f>IF(K115=0,0,K111/K115)</f>
        <v>0.03598720416170239</v>
      </c>
      <c r="N111" s="211">
        <f>ROUND(Wniosek!N238/[0]!P_Waluta,0)</f>
        <v>0</v>
      </c>
      <c r="O111" s="636">
        <f t="shared" si="10"/>
        <v>16492</v>
      </c>
      <c r="P111" s="637"/>
      <c r="Q111" s="266"/>
    </row>
    <row r="112" spans="2:17" ht="23.25" customHeight="1">
      <c r="B112" s="265"/>
      <c r="C112" s="248" t="str">
        <f>Wniosek!C133</f>
        <v>Opracowanie projektów mpzp wraz z układami drogowymi.</v>
      </c>
      <c r="D112" s="249"/>
      <c r="E112" s="249"/>
      <c r="F112" s="250"/>
      <c r="G112" s="631">
        <f>ROUND(Wniosek!G239/[0]!P_Waluta,0)</f>
        <v>194151</v>
      </c>
      <c r="H112" s="632"/>
      <c r="I112" s="631">
        <f>ROUND(Wniosek!I239/[0]!P_Waluta,0)</f>
        <v>34262</v>
      </c>
      <c r="J112" s="632"/>
      <c r="K112" s="625">
        <f t="shared" si="9"/>
        <v>228413</v>
      </c>
      <c r="L112" s="626"/>
      <c r="M112" s="65">
        <f>IF(K115=0,0,K112/K115)</f>
        <v>0.49842015911878046</v>
      </c>
      <c r="N112" s="211">
        <f>ROUND(Wniosek!N239/[0]!P_Waluta,0)</f>
        <v>0</v>
      </c>
      <c r="O112" s="636">
        <f t="shared" si="10"/>
        <v>228413</v>
      </c>
      <c r="P112" s="637"/>
      <c r="Q112" s="266"/>
    </row>
    <row r="113" spans="2:17" ht="23.25" customHeight="1">
      <c r="B113" s="265"/>
      <c r="C113" s="248" t="str">
        <f>Wniosek!C134</f>
        <v>Sporządzenie inwentaryzacji istniejących obiektów stacyjnych</v>
      </c>
      <c r="D113" s="249"/>
      <c r="E113" s="249"/>
      <c r="F113" s="250"/>
      <c r="G113" s="631">
        <f>ROUND(Wniosek!G240/[0]!P_Waluta,0)</f>
        <v>58098</v>
      </c>
      <c r="H113" s="632"/>
      <c r="I113" s="631">
        <f>ROUND(Wniosek!I240/[0]!P_Waluta,0)</f>
        <v>10253</v>
      </c>
      <c r="J113" s="632"/>
      <c r="K113" s="625">
        <f t="shared" si="9"/>
        <v>68351</v>
      </c>
      <c r="L113" s="626"/>
      <c r="M113" s="65">
        <f>IF(K115=0,0,K113/K115)</f>
        <v>0.14914876253071307</v>
      </c>
      <c r="N113" s="211">
        <f>ROUND(Wniosek!N240/[0]!P_Waluta,0)</f>
        <v>0</v>
      </c>
      <c r="O113" s="625">
        <f t="shared" si="10"/>
        <v>68351</v>
      </c>
      <c r="P113" s="626"/>
      <c r="Q113" s="266"/>
    </row>
    <row r="114" spans="2:20" ht="23.25" customHeight="1">
      <c r="B114" s="265"/>
      <c r="C114" s="248" t="s">
        <v>157</v>
      </c>
      <c r="D114" s="249"/>
      <c r="E114" s="249"/>
      <c r="F114" s="250"/>
      <c r="G114" s="631">
        <f>ROUND(Wniosek!G241/P_Waluta,0)</f>
        <v>0</v>
      </c>
      <c r="H114" s="632"/>
      <c r="I114" s="631">
        <f>ROUND(Wniosek!I241/P_Waluta,0)</f>
        <v>0</v>
      </c>
      <c r="J114" s="632"/>
      <c r="K114" s="625">
        <f t="shared" si="9"/>
        <v>0</v>
      </c>
      <c r="L114" s="626"/>
      <c r="M114" s="65">
        <f>IF(K115=0,0,K114/K115)</f>
        <v>0</v>
      </c>
      <c r="N114" s="211">
        <f>ROUND(Wniosek!N241/P_Waluta,0)</f>
        <v>0</v>
      </c>
      <c r="O114" s="638">
        <f t="shared" si="10"/>
        <v>0</v>
      </c>
      <c r="P114" s="638"/>
      <c r="Q114" s="266"/>
      <c r="R114" s="154"/>
      <c r="T114" s="44">
        <f>ROUND(1.23,0)</f>
        <v>1</v>
      </c>
    </row>
    <row r="115" spans="2:17" ht="23.25" customHeight="1">
      <c r="B115" s="280"/>
      <c r="C115" s="248" t="s">
        <v>158</v>
      </c>
      <c r="D115" s="249"/>
      <c r="E115" s="249"/>
      <c r="F115" s="250"/>
      <c r="G115" s="631">
        <f>SUM(G107:H114)</f>
        <v>389532</v>
      </c>
      <c r="H115" s="632"/>
      <c r="I115" s="631">
        <f>SUM(I107:J114)</f>
        <v>68742</v>
      </c>
      <c r="J115" s="632"/>
      <c r="K115" s="625">
        <f>SUM(K107:L114)</f>
        <v>458274</v>
      </c>
      <c r="L115" s="626"/>
      <c r="M115" s="65">
        <v>1</v>
      </c>
      <c r="N115" s="66">
        <f>SUM(N107:N114)</f>
        <v>0</v>
      </c>
      <c r="O115" s="639">
        <f>SUM(O107:P114)</f>
        <v>458274</v>
      </c>
      <c r="P115" s="639"/>
      <c r="Q115" s="280"/>
    </row>
    <row r="116" spans="2:17" ht="12.75">
      <c r="B116" s="264"/>
      <c r="C116" s="265"/>
      <c r="D116" s="265"/>
      <c r="E116" s="265"/>
      <c r="F116" s="265"/>
      <c r="G116" s="265"/>
      <c r="H116" s="265"/>
      <c r="I116" s="265"/>
      <c r="J116" s="265"/>
      <c r="K116" s="265"/>
      <c r="L116" s="265"/>
      <c r="M116" s="265"/>
      <c r="N116" s="265"/>
      <c r="O116" s="265"/>
      <c r="P116" s="265"/>
      <c r="Q116" s="264"/>
    </row>
    <row r="117" spans="2:17" ht="12.75">
      <c r="B117" s="550" t="s">
        <v>72</v>
      </c>
      <c r="C117" s="551"/>
      <c r="D117" s="551"/>
      <c r="E117" s="551"/>
      <c r="F117" s="551"/>
      <c r="G117" s="551"/>
      <c r="H117" s="551"/>
      <c r="I117" s="551"/>
      <c r="J117" s="551"/>
      <c r="K117" s="551"/>
      <c r="L117" s="551"/>
      <c r="M117" s="551"/>
      <c r="N117" s="551"/>
      <c r="O117" s="551"/>
      <c r="P117" s="551"/>
      <c r="Q117" s="551"/>
    </row>
    <row r="118" spans="2:17" ht="12.75">
      <c r="B118" s="264"/>
      <c r="C118" s="615" t="s">
        <v>25</v>
      </c>
      <c r="D118" s="616"/>
      <c r="E118" s="616"/>
      <c r="F118" s="616"/>
      <c r="G118" s="616"/>
      <c r="H118" s="616"/>
      <c r="I118" s="617"/>
      <c r="J118" s="21">
        <v>2012</v>
      </c>
      <c r="K118" s="21">
        <v>2013</v>
      </c>
      <c r="L118" s="21">
        <v>2014</v>
      </c>
      <c r="M118" s="21">
        <v>2015</v>
      </c>
      <c r="N118" s="21">
        <v>2016</v>
      </c>
      <c r="O118" s="21">
        <v>2017</v>
      </c>
      <c r="P118" s="21" t="s">
        <v>3</v>
      </c>
      <c r="Q118" s="264"/>
    </row>
    <row r="119" spans="2:17" ht="12.75">
      <c r="B119" s="265"/>
      <c r="C119" s="277" t="s">
        <v>26</v>
      </c>
      <c r="D119" s="277"/>
      <c r="E119" s="277"/>
      <c r="F119" s="277"/>
      <c r="G119" s="277"/>
      <c r="H119" s="277"/>
      <c r="I119" s="277"/>
      <c r="J119" s="277"/>
      <c r="K119" s="277"/>
      <c r="L119" s="277"/>
      <c r="M119" s="277"/>
      <c r="N119" s="277"/>
      <c r="O119" s="277"/>
      <c r="P119" s="643"/>
      <c r="Q119" s="265"/>
    </row>
    <row r="120" spans="2:17" ht="12.75">
      <c r="B120" s="265"/>
      <c r="C120" s="274" t="s">
        <v>11</v>
      </c>
      <c r="D120" s="275"/>
      <c r="E120" s="275"/>
      <c r="F120" s="275"/>
      <c r="G120" s="275"/>
      <c r="H120" s="275"/>
      <c r="I120" s="276"/>
      <c r="J120" s="68">
        <f>Wniosek!J247/P_Waluta</f>
        <v>0</v>
      </c>
      <c r="K120" s="68">
        <f>Wniosek!K247/P_Waluta</f>
        <v>0</v>
      </c>
      <c r="L120" s="68">
        <f>Wniosek!L247/P_Waluta</f>
        <v>24140.44107048479</v>
      </c>
      <c r="M120" s="68">
        <f>Wniosek!M247/P_Waluta</f>
        <v>27911.40152789122</v>
      </c>
      <c r="N120" s="68">
        <f>Wniosek!N247/P_Waluta</f>
        <v>5184.9805410080235</v>
      </c>
      <c r="O120" s="68">
        <f>Wniosek!O247/P_Waluta</f>
        <v>0</v>
      </c>
      <c r="P120" s="139">
        <f aca="true" t="shared" si="11" ref="P120:P128">SUM(J120:O120)</f>
        <v>57236.82313938403</v>
      </c>
      <c r="Q120" s="266"/>
    </row>
    <row r="121" spans="2:17" ht="12.75">
      <c r="B121" s="265"/>
      <c r="C121" s="274" t="s">
        <v>12</v>
      </c>
      <c r="D121" s="275"/>
      <c r="E121" s="275"/>
      <c r="F121" s="275"/>
      <c r="G121" s="275"/>
      <c r="H121" s="275"/>
      <c r="I121" s="276"/>
      <c r="J121" s="68">
        <f>Wniosek!J248/P_Waluta</f>
        <v>0</v>
      </c>
      <c r="K121" s="68">
        <f>Wniosek!K248/P_Waluta</f>
        <v>0</v>
      </c>
      <c r="L121" s="68">
        <f>Wniosek!L248/P_Waluta</f>
        <v>7843.655407677893</v>
      </c>
      <c r="M121" s="68">
        <f>Wniosek!M248/P_Waluta</f>
        <v>11747.46552635372</v>
      </c>
      <c r="N121" s="68">
        <f>Wniosek!N248/P_Waluta</f>
        <v>8924.710517465046</v>
      </c>
      <c r="O121" s="68">
        <f>Wniosek!O248/P_Waluta</f>
        <v>0</v>
      </c>
      <c r="P121" s="139">
        <f t="shared" si="11"/>
        <v>28515.83145149666</v>
      </c>
      <c r="Q121" s="266"/>
    </row>
    <row r="122" spans="2:17" ht="12.75">
      <c r="B122" s="265"/>
      <c r="C122" s="274" t="str">
        <f>Wniosek!C130</f>
        <v>Opracownie koncepcji (…) transportu publicznego(...).</v>
      </c>
      <c r="D122" s="275"/>
      <c r="E122" s="275"/>
      <c r="F122" s="275"/>
      <c r="G122" s="275"/>
      <c r="H122" s="275"/>
      <c r="I122" s="276"/>
      <c r="J122" s="68">
        <f>Wniosek!J249/[0]!P_Waluta</f>
        <v>0</v>
      </c>
      <c r="K122" s="68">
        <f>Wniosek!K249/[0]!P_Waluta</f>
        <v>0</v>
      </c>
      <c r="L122" s="68">
        <f>Wniosek!L249/[0]!P_Waluta</f>
        <v>53428.14587036947</v>
      </c>
      <c r="M122" s="68">
        <f>Wniosek!M249/[0]!P_Waluta</f>
        <v>0</v>
      </c>
      <c r="N122" s="68">
        <f>Wniosek!N249/[0]!P_Waluta</f>
        <v>0</v>
      </c>
      <c r="O122" s="189">
        <f>Wniosek!O249/[0]!P_Waluta</f>
        <v>0</v>
      </c>
      <c r="P122" s="67">
        <f t="shared" si="11"/>
        <v>53428.14587036947</v>
      </c>
      <c r="Q122" s="266"/>
    </row>
    <row r="123" spans="2:17" ht="12.75">
      <c r="B123" s="265"/>
      <c r="C123" s="274" t="str">
        <f>Wniosek!C131</f>
        <v>Koszty pośrednie</v>
      </c>
      <c r="D123" s="275"/>
      <c r="E123" s="275"/>
      <c r="F123" s="275"/>
      <c r="G123" s="275"/>
      <c r="H123" s="275"/>
      <c r="I123" s="276"/>
      <c r="J123" s="68">
        <f>Wniosek!J250/[0]!P_Waluta</f>
        <v>0</v>
      </c>
      <c r="K123" s="68">
        <f>Wniosek!K250/[0]!P_Waluta</f>
        <v>0</v>
      </c>
      <c r="L123" s="68">
        <f>Wniosek!L250/[0]!P_Waluta</f>
        <v>2594.5322634891654</v>
      </c>
      <c r="M123" s="68">
        <f>Wniosek!M250/[0]!P_Waluta</f>
        <v>2594.5322634891654</v>
      </c>
      <c r="N123" s="68">
        <f>Wniosek!N250/[0]!P_Waluta</f>
        <v>648.6330658722914</v>
      </c>
      <c r="O123" s="189">
        <f>Wniosek!O250/[0]!P_Waluta</f>
        <v>0</v>
      </c>
      <c r="P123" s="139">
        <f t="shared" si="11"/>
        <v>5837.697592850622</v>
      </c>
      <c r="Q123" s="266"/>
    </row>
    <row r="124" spans="2:17" ht="12.75">
      <c r="B124" s="265"/>
      <c r="C124" s="274" t="str">
        <f>Wniosek!C132</f>
        <v>Opracownie koncepcji (…) węzłów przesiadkowych (...).</v>
      </c>
      <c r="D124" s="275"/>
      <c r="E124" s="275"/>
      <c r="F124" s="275"/>
      <c r="G124" s="275"/>
      <c r="H124" s="275"/>
      <c r="I124" s="276"/>
      <c r="J124" s="68">
        <f>Wniosek!J251/[0]!P_Waluta</f>
        <v>0</v>
      </c>
      <c r="K124" s="68">
        <f>Wniosek!K251/[0]!P_Waluta</f>
        <v>0</v>
      </c>
      <c r="L124" s="68">
        <f>Wniosek!L251/[0]!P_Waluta</f>
        <v>16492.09628597511</v>
      </c>
      <c r="M124" s="68">
        <f>Wniosek!M251/[0]!P_Waluta</f>
        <v>0</v>
      </c>
      <c r="N124" s="68">
        <f>Wniosek!N251/[0]!P_Waluta</f>
        <v>0</v>
      </c>
      <c r="O124" s="189">
        <f>Wniosek!O251/[0]!P_Waluta</f>
        <v>0</v>
      </c>
      <c r="P124" s="139">
        <f>SUM(J124:O124)</f>
        <v>16492.09628597511</v>
      </c>
      <c r="Q124" s="266"/>
    </row>
    <row r="125" spans="2:17" ht="12.75">
      <c r="B125" s="265"/>
      <c r="C125" s="274" t="str">
        <f>Wniosek!C133</f>
        <v>Opracowanie projektów mpzp wraz z układami drogowymi.</v>
      </c>
      <c r="D125" s="275"/>
      <c r="E125" s="275"/>
      <c r="F125" s="275"/>
      <c r="G125" s="275"/>
      <c r="H125" s="275"/>
      <c r="I125" s="276"/>
      <c r="J125" s="68">
        <f>Wniosek!J252/[0]!P_Waluta</f>
        <v>0</v>
      </c>
      <c r="K125" s="68">
        <f>Wniosek!K252/[0]!P_Waluta</f>
        <v>0</v>
      </c>
      <c r="L125" s="68">
        <f>Wniosek!L252/[0]!P_Waluta</f>
        <v>20388.69937058569</v>
      </c>
      <c r="M125" s="68">
        <f>Wniosek!M252/[0]!P_Waluta</f>
        <v>170201.31648488925</v>
      </c>
      <c r="N125" s="68">
        <f>Wniosek!N252/[0]!P_Waluta</f>
        <v>37822.51477441983</v>
      </c>
      <c r="O125" s="189">
        <f>Wniosek!O252/[0]!P_Waluta</f>
        <v>0</v>
      </c>
      <c r="P125" s="139">
        <f>SUM(J125:O125)</f>
        <v>228412.53062989478</v>
      </c>
      <c r="Q125" s="266"/>
    </row>
    <row r="126" spans="2:17" ht="12.75">
      <c r="B126" s="265"/>
      <c r="C126" s="274" t="str">
        <f>Wniosek!C134</f>
        <v>Sporządzenie inwentaryzacji istniejących obiektów stacyjnych</v>
      </c>
      <c r="D126" s="275"/>
      <c r="E126" s="275"/>
      <c r="F126" s="275"/>
      <c r="G126" s="275"/>
      <c r="H126" s="275"/>
      <c r="I126" s="276"/>
      <c r="J126" s="68">
        <f>Wniosek!J253/[0]!P_Waluta</f>
        <v>0</v>
      </c>
      <c r="K126" s="68">
        <f>Wniosek!K253/[0]!P_Waluta</f>
        <v>0</v>
      </c>
      <c r="L126" s="68">
        <f>Wniosek!L253/[0]!P_Waluta</f>
        <v>1717.676452217364</v>
      </c>
      <c r="M126" s="68">
        <f>Wniosek!M253/[0]!P_Waluta</f>
        <v>66632.63345024743</v>
      </c>
      <c r="N126" s="68">
        <f>Wniosek!N253/[0]!P_Waluta</f>
        <v>0</v>
      </c>
      <c r="O126" s="189">
        <f>Wniosek!O253/[0]!P_Waluta</f>
        <v>0</v>
      </c>
      <c r="P126" s="67">
        <f>SUM(J126:O126)</f>
        <v>68350.3099024648</v>
      </c>
      <c r="Q126" s="266"/>
    </row>
    <row r="127" spans="2:17" ht="12.75">
      <c r="B127" s="265"/>
      <c r="C127" s="274" t="s">
        <v>157</v>
      </c>
      <c r="D127" s="275"/>
      <c r="E127" s="275"/>
      <c r="F127" s="275"/>
      <c r="G127" s="275"/>
      <c r="H127" s="275"/>
      <c r="I127" s="276"/>
      <c r="J127" s="68">
        <f>Wniosek!J254/P_Waluta</f>
        <v>0</v>
      </c>
      <c r="K127" s="68">
        <f>Wniosek!K254/P_Waluta</f>
        <v>0</v>
      </c>
      <c r="L127" s="68">
        <f>Wniosek!L254/P_Waluta</f>
        <v>0</v>
      </c>
      <c r="M127" s="68">
        <f>Wniosek!M254/P_Waluta</f>
        <v>0</v>
      </c>
      <c r="N127" s="68">
        <f>Wniosek!N254/P_Waluta</f>
        <v>0</v>
      </c>
      <c r="O127" s="189">
        <f>Wniosek!O254/P_Waluta</f>
        <v>0</v>
      </c>
      <c r="P127" s="138">
        <f t="shared" si="11"/>
        <v>0</v>
      </c>
      <c r="Q127" s="266"/>
    </row>
    <row r="128" spans="2:17" ht="12.75">
      <c r="B128" s="265"/>
      <c r="C128" s="274" t="s">
        <v>160</v>
      </c>
      <c r="D128" s="275"/>
      <c r="E128" s="275"/>
      <c r="F128" s="275"/>
      <c r="G128" s="275"/>
      <c r="H128" s="275"/>
      <c r="I128" s="276"/>
      <c r="J128" s="68">
        <f>Wniosek!J255/P_Waluta</f>
        <v>0</v>
      </c>
      <c r="K128" s="68">
        <f>Wniosek!K255/P_Waluta</f>
        <v>0</v>
      </c>
      <c r="L128" s="68">
        <f>Wniosek!L255/P_Waluta</f>
        <v>126605.24672079949</v>
      </c>
      <c r="M128" s="68">
        <f>Wniosek!M255/P_Waluta</f>
        <v>279087.3492528708</v>
      </c>
      <c r="N128" s="68">
        <f>Wniosek!N255/P_Waluta</f>
        <v>52580.83889876519</v>
      </c>
      <c r="O128" s="68">
        <f>Wniosek!O255/P_Waluta</f>
        <v>0</v>
      </c>
      <c r="P128" s="138">
        <f t="shared" si="11"/>
        <v>458273.43487243546</v>
      </c>
      <c r="Q128" s="265"/>
    </row>
    <row r="129" spans="2:17" ht="12.75">
      <c r="B129" s="265"/>
      <c r="C129" s="277" t="s">
        <v>161</v>
      </c>
      <c r="D129" s="277"/>
      <c r="E129" s="277"/>
      <c r="F129" s="277"/>
      <c r="G129" s="277"/>
      <c r="H129" s="277"/>
      <c r="I129" s="277"/>
      <c r="J129" s="277"/>
      <c r="K129" s="277"/>
      <c r="L129" s="277"/>
      <c r="M129" s="277"/>
      <c r="N129" s="277"/>
      <c r="O129" s="277"/>
      <c r="P129" s="277"/>
      <c r="Q129" s="265"/>
    </row>
    <row r="130" spans="2:17" ht="12.75">
      <c r="B130" s="265"/>
      <c r="C130" s="307"/>
      <c r="D130" s="559"/>
      <c r="E130" s="559"/>
      <c r="F130" s="559"/>
      <c r="G130" s="559"/>
      <c r="H130" s="559"/>
      <c r="I130" s="308"/>
      <c r="J130" s="68">
        <f>Wniosek!J257/P_Waluta</f>
        <v>0</v>
      </c>
      <c r="K130" s="68">
        <f>Wniosek!K257/P_Waluta</f>
        <v>0</v>
      </c>
      <c r="L130" s="68">
        <f>Wniosek!L257/P_Waluta</f>
        <v>0</v>
      </c>
      <c r="M130" s="68">
        <f>Wniosek!M257/P_Waluta</f>
        <v>0</v>
      </c>
      <c r="N130" s="68">
        <f>Wniosek!N257/P_Waluta</f>
        <v>0</v>
      </c>
      <c r="O130" s="68">
        <f>Wniosek!O257/P_Waluta</f>
        <v>0</v>
      </c>
      <c r="P130" s="68">
        <f>SUM(J130:O130)</f>
        <v>0</v>
      </c>
      <c r="Q130" s="265"/>
    </row>
    <row r="131" spans="2:17" ht="12.75">
      <c r="B131" s="265"/>
      <c r="C131" s="277" t="s">
        <v>162</v>
      </c>
      <c r="D131" s="277"/>
      <c r="E131" s="277"/>
      <c r="F131" s="277"/>
      <c r="G131" s="277"/>
      <c r="H131" s="277"/>
      <c r="I131" s="277"/>
      <c r="J131" s="277"/>
      <c r="K131" s="277"/>
      <c r="L131" s="277"/>
      <c r="M131" s="277"/>
      <c r="N131" s="277"/>
      <c r="O131" s="277"/>
      <c r="P131" s="277"/>
      <c r="Q131" s="265"/>
    </row>
    <row r="132" spans="2:17" ht="12.75">
      <c r="B132" s="265"/>
      <c r="C132" s="271"/>
      <c r="D132" s="272"/>
      <c r="E132" s="272"/>
      <c r="F132" s="272"/>
      <c r="G132" s="272"/>
      <c r="H132" s="272"/>
      <c r="I132" s="273"/>
      <c r="J132" s="68">
        <f aca="true" t="shared" si="12" ref="J132:O132">SUM(J128)+SUM(J130)</f>
        <v>0</v>
      </c>
      <c r="K132" s="68">
        <f t="shared" si="12"/>
        <v>0</v>
      </c>
      <c r="L132" s="68">
        <f t="shared" si="12"/>
        <v>126605.24672079949</v>
      </c>
      <c r="M132" s="68">
        <f t="shared" si="12"/>
        <v>279087.3492528708</v>
      </c>
      <c r="N132" s="68">
        <f t="shared" si="12"/>
        <v>52580.83889876519</v>
      </c>
      <c r="O132" s="68">
        <f t="shared" si="12"/>
        <v>0</v>
      </c>
      <c r="P132" s="68">
        <f>SUM(J132:O132)</f>
        <v>458273.43487243546</v>
      </c>
      <c r="Q132" s="265"/>
    </row>
    <row r="133" spans="2:17" ht="12.75">
      <c r="B133" s="265"/>
      <c r="C133" s="277" t="s">
        <v>231</v>
      </c>
      <c r="D133" s="277"/>
      <c r="E133" s="277"/>
      <c r="F133" s="277"/>
      <c r="G133" s="277"/>
      <c r="H133" s="277"/>
      <c r="I133" s="277"/>
      <c r="J133" s="277"/>
      <c r="K133" s="277"/>
      <c r="L133" s="277"/>
      <c r="M133" s="277"/>
      <c r="N133" s="277"/>
      <c r="O133" s="277"/>
      <c r="P133" s="277"/>
      <c r="Q133" s="265"/>
    </row>
    <row r="134" spans="2:17" ht="12.75">
      <c r="B134" s="265"/>
      <c r="C134" s="248"/>
      <c r="D134" s="249"/>
      <c r="E134" s="249"/>
      <c r="F134" s="249"/>
      <c r="G134" s="249"/>
      <c r="H134" s="249"/>
      <c r="I134" s="250"/>
      <c r="J134" s="68">
        <f>Wniosek!J261/P_Waluta</f>
        <v>0</v>
      </c>
      <c r="K134" s="68">
        <f>Wniosek!K261/P_Waluta</f>
        <v>0</v>
      </c>
      <c r="L134" s="68">
        <f>Wniosek!L261/P_Waluta</f>
        <v>0</v>
      </c>
      <c r="M134" s="68">
        <f>Wniosek!M261/P_Waluta</f>
        <v>0</v>
      </c>
      <c r="N134" s="68">
        <f>Wniosek!N261/P_Waluta</f>
        <v>0</v>
      </c>
      <c r="O134" s="68">
        <f>Wniosek!O261/P_Waluta</f>
        <v>0</v>
      </c>
      <c r="P134" s="67">
        <f>SUM(J134:O134)</f>
        <v>0</v>
      </c>
      <c r="Q134" s="265"/>
    </row>
    <row r="135" spans="2:17" ht="12.75">
      <c r="B135" s="280"/>
      <c r="C135" s="619" t="s">
        <v>232</v>
      </c>
      <c r="D135" s="620"/>
      <c r="E135" s="620"/>
      <c r="F135" s="620"/>
      <c r="G135" s="620"/>
      <c r="H135" s="620"/>
      <c r="I135" s="620"/>
      <c r="J135" s="620"/>
      <c r="K135" s="620"/>
      <c r="L135" s="620"/>
      <c r="M135" s="620"/>
      <c r="N135" s="620"/>
      <c r="O135" s="620"/>
      <c r="P135" s="621"/>
      <c r="Q135" s="280"/>
    </row>
    <row r="136" spans="2:17" ht="12.75">
      <c r="B136" s="280"/>
      <c r="C136" s="248"/>
      <c r="D136" s="249"/>
      <c r="E136" s="249"/>
      <c r="F136" s="249"/>
      <c r="G136" s="249"/>
      <c r="H136" s="249"/>
      <c r="I136" s="250"/>
      <c r="J136" s="68">
        <f aca="true" t="shared" si="13" ref="J136:O136">J132+J134</f>
        <v>0</v>
      </c>
      <c r="K136" s="68">
        <f t="shared" si="13"/>
        <v>0</v>
      </c>
      <c r="L136" s="68">
        <f t="shared" si="13"/>
        <v>126605.24672079949</v>
      </c>
      <c r="M136" s="68">
        <f t="shared" si="13"/>
        <v>279087.3492528708</v>
      </c>
      <c r="N136" s="68">
        <f t="shared" si="13"/>
        <v>52580.83889876519</v>
      </c>
      <c r="O136" s="68">
        <f t="shared" si="13"/>
        <v>0</v>
      </c>
      <c r="P136" s="67">
        <f>K98</f>
        <v>458273.43487243546</v>
      </c>
      <c r="Q136" s="280"/>
    </row>
    <row r="137" spans="2:17" ht="12.75">
      <c r="B137" s="264"/>
      <c r="C137" s="265"/>
      <c r="D137" s="265"/>
      <c r="E137" s="265"/>
      <c r="F137" s="265"/>
      <c r="G137" s="265"/>
      <c r="H137" s="265"/>
      <c r="I137" s="265"/>
      <c r="J137" s="265"/>
      <c r="K137" s="265"/>
      <c r="L137" s="265"/>
      <c r="M137" s="265"/>
      <c r="N137" s="265"/>
      <c r="O137" s="265"/>
      <c r="P137" s="265"/>
      <c r="Q137" s="264"/>
    </row>
    <row r="138" spans="1:18" s="42" customFormat="1" ht="18" customHeight="1">
      <c r="A138" s="140"/>
      <c r="B138" s="550" t="s">
        <v>27</v>
      </c>
      <c r="C138" s="551"/>
      <c r="D138" s="551"/>
      <c r="E138" s="551"/>
      <c r="F138" s="551"/>
      <c r="G138" s="551"/>
      <c r="H138" s="551"/>
      <c r="I138" s="551"/>
      <c r="J138" s="551"/>
      <c r="K138" s="551"/>
      <c r="L138" s="551"/>
      <c r="M138" s="551"/>
      <c r="N138" s="551"/>
      <c r="O138" s="551"/>
      <c r="P138" s="551"/>
      <c r="Q138" s="551"/>
      <c r="R138" s="178"/>
    </row>
    <row r="139" spans="1:18" s="42" customFormat="1" ht="21.75" customHeight="1">
      <c r="A139" s="140"/>
      <c r="B139" s="51"/>
      <c r="C139" s="644" t="s">
        <v>58</v>
      </c>
      <c r="D139" s="645"/>
      <c r="E139" s="648" t="s">
        <v>67</v>
      </c>
      <c r="F139" s="649" t="s">
        <v>163</v>
      </c>
      <c r="G139" s="650"/>
      <c r="H139" s="650"/>
      <c r="I139" s="650"/>
      <c r="J139" s="650"/>
      <c r="K139" s="650"/>
      <c r="L139" s="650"/>
      <c r="M139" s="650"/>
      <c r="N139" s="650"/>
      <c r="O139" s="650"/>
      <c r="P139" s="651"/>
      <c r="Q139" s="50"/>
      <c r="R139" s="178"/>
    </row>
    <row r="140" spans="1:18" s="42" customFormat="1" ht="102" customHeight="1">
      <c r="A140" s="140"/>
      <c r="B140" s="49"/>
      <c r="C140" s="646"/>
      <c r="D140" s="647"/>
      <c r="E140" s="648"/>
      <c r="F140" s="24" t="s">
        <v>164</v>
      </c>
      <c r="G140" s="24" t="s">
        <v>165</v>
      </c>
      <c r="H140" s="24" t="s">
        <v>235</v>
      </c>
      <c r="I140" s="24" t="s">
        <v>166</v>
      </c>
      <c r="J140" s="24" t="s">
        <v>167</v>
      </c>
      <c r="K140" s="24" t="s">
        <v>60</v>
      </c>
      <c r="L140" s="24" t="s">
        <v>61</v>
      </c>
      <c r="M140" s="141" t="s">
        <v>168</v>
      </c>
      <c r="N140" s="155">
        <f>Wniosek!N267</f>
        <v>0</v>
      </c>
      <c r="O140" s="156">
        <f>Wniosek!O267</f>
        <v>0</v>
      </c>
      <c r="P140" s="157">
        <f>Wniosek!P267</f>
        <v>0</v>
      </c>
      <c r="Q140" s="652"/>
      <c r="R140" s="178"/>
    </row>
    <row r="141" spans="1:18" s="42" customFormat="1" ht="39.75" customHeight="1">
      <c r="A141" s="140"/>
      <c r="B141" s="49"/>
      <c r="C141" s="236" t="s">
        <v>11</v>
      </c>
      <c r="D141" s="237"/>
      <c r="E141" s="216">
        <f>Wniosek!E268/P_Waluta</f>
        <v>57236.82313938403</v>
      </c>
      <c r="F141" s="216">
        <f>Wniosek!F268/P_Waluta</f>
        <v>55555.181857492906</v>
      </c>
      <c r="G141" s="216">
        <f>Wniosek!G268/P_Waluta</f>
        <v>0</v>
      </c>
      <c r="H141" s="216">
        <f>Wniosek!H268/P_Waluta</f>
        <v>1681.6412818911256</v>
      </c>
      <c r="I141" s="216">
        <f>Wniosek!I268/P_Waluta</f>
        <v>0</v>
      </c>
      <c r="J141" s="216">
        <f>Wniosek!J268/P_Waluta</f>
        <v>0</v>
      </c>
      <c r="K141" s="216">
        <f>Wniosek!K268/P_Waluta</f>
        <v>0</v>
      </c>
      <c r="L141" s="216">
        <f>Wniosek!L268/P_Waluta</f>
        <v>0</v>
      </c>
      <c r="M141" s="216">
        <f>Wniosek!M268/P_Waluta</f>
        <v>0</v>
      </c>
      <c r="N141" s="216">
        <f>Wniosek!N268/P_Waluta</f>
        <v>0</v>
      </c>
      <c r="O141" s="216">
        <f>Wniosek!O268/P_Waluta</f>
        <v>0</v>
      </c>
      <c r="P141" s="216">
        <f>Wniosek!P268/P_Waluta</f>
        <v>0</v>
      </c>
      <c r="Q141" s="653"/>
      <c r="R141" s="179"/>
    </row>
    <row r="142" spans="1:18" s="42" customFormat="1" ht="39.75" customHeight="1">
      <c r="A142" s="140"/>
      <c r="B142" s="49"/>
      <c r="C142" s="236" t="s">
        <v>12</v>
      </c>
      <c r="D142" s="237"/>
      <c r="E142" s="216">
        <f>Wniosek!E269/P_Waluta</f>
        <v>28515.83145149666</v>
      </c>
      <c r="F142" s="216">
        <f>Wniosek!F269/P_Waluta</f>
        <v>0</v>
      </c>
      <c r="G142" s="216">
        <f>Wniosek!G269/P_Waluta</f>
        <v>28515.83145149666</v>
      </c>
      <c r="H142" s="216">
        <f>Wniosek!H269/P_Waluta</f>
        <v>0</v>
      </c>
      <c r="I142" s="216">
        <f>Wniosek!I269/P_Waluta</f>
        <v>0</v>
      </c>
      <c r="J142" s="216">
        <f>Wniosek!J269/P_Waluta</f>
        <v>0</v>
      </c>
      <c r="K142" s="216">
        <f>Wniosek!K269/P_Waluta</f>
        <v>0</v>
      </c>
      <c r="L142" s="216">
        <f>Wniosek!L269/P_Waluta</f>
        <v>0</v>
      </c>
      <c r="M142" s="216">
        <f>Wniosek!M269/P_Waluta</f>
        <v>0</v>
      </c>
      <c r="N142" s="216">
        <f>Wniosek!N269/P_Waluta</f>
        <v>0</v>
      </c>
      <c r="O142" s="216">
        <f>Wniosek!O269/P_Waluta</f>
        <v>0</v>
      </c>
      <c r="P142" s="219">
        <f>Wniosek!P269/P_Waluta</f>
        <v>0</v>
      </c>
      <c r="Q142" s="654"/>
      <c r="R142" s="179"/>
    </row>
    <row r="143" spans="1:18" s="42" customFormat="1" ht="39.75" customHeight="1">
      <c r="A143" s="140"/>
      <c r="B143" s="49"/>
      <c r="C143" s="236" t="str">
        <f>Wniosek!C130</f>
        <v>Opracownie koncepcji (…) transportu publicznego(...).</v>
      </c>
      <c r="D143" s="237"/>
      <c r="E143" s="216">
        <f>Wniosek!E270/[0]!P_Waluta</f>
        <v>53428.14587036947</v>
      </c>
      <c r="F143" s="216">
        <f>Wniosek!F270/[0]!P_Waluta</f>
        <v>0</v>
      </c>
      <c r="G143" s="216">
        <f>Wniosek!G270/[0]!P_Waluta</f>
        <v>53428.14587036947</v>
      </c>
      <c r="H143" s="216">
        <f>Wniosek!H270/[0]!P_Waluta</f>
        <v>0</v>
      </c>
      <c r="I143" s="216">
        <f>Wniosek!I270/[0]!P_Waluta</f>
        <v>0</v>
      </c>
      <c r="J143" s="216">
        <f>Wniosek!J270/[0]!P_Waluta</f>
        <v>0</v>
      </c>
      <c r="K143" s="216">
        <f>Wniosek!K270/[0]!P_Waluta</f>
        <v>0</v>
      </c>
      <c r="L143" s="216">
        <f>Wniosek!L270/[0]!P_Waluta</f>
        <v>0</v>
      </c>
      <c r="M143" s="216">
        <f>Wniosek!M270/[0]!P_Waluta</f>
        <v>0</v>
      </c>
      <c r="N143" s="216">
        <f>Wniosek!N270/[0]!P_Waluta</f>
        <v>0</v>
      </c>
      <c r="O143" s="218">
        <f>Wniosek!O270/[0]!P_Waluta</f>
        <v>0</v>
      </c>
      <c r="P143" s="216">
        <f>Wniosek!P270/[0]!P_Waluta</f>
        <v>0</v>
      </c>
      <c r="Q143" s="655"/>
      <c r="R143" s="179"/>
    </row>
    <row r="144" spans="1:18" s="42" customFormat="1" ht="39.75" customHeight="1">
      <c r="A144" s="140"/>
      <c r="B144" s="49"/>
      <c r="C144" s="236" t="str">
        <f>Wniosek!C131</f>
        <v>Koszty pośrednie</v>
      </c>
      <c r="D144" s="237"/>
      <c r="E144" s="216">
        <f>Wniosek!E271/[0]!P_Waluta</f>
        <v>5837.697592850622</v>
      </c>
      <c r="F144" s="216">
        <f>Wniosek!F271/[0]!P_Waluta</f>
        <v>0</v>
      </c>
      <c r="G144" s="216">
        <f>Wniosek!G271/[0]!P_Waluta</f>
        <v>3243.1653293614568</v>
      </c>
      <c r="H144" s="216">
        <f>Wniosek!H271/[0]!P_Waluta</f>
        <v>0</v>
      </c>
      <c r="I144" s="216">
        <f>Wniosek!I271/[0]!P_Waluta</f>
        <v>2594.5322634891654</v>
      </c>
      <c r="J144" s="216">
        <f>Wniosek!J271/[0]!P_Waluta</f>
        <v>0</v>
      </c>
      <c r="K144" s="216">
        <f>Wniosek!K271/[0]!P_Waluta</f>
        <v>0</v>
      </c>
      <c r="L144" s="216">
        <f>Wniosek!L271/[0]!P_Waluta</f>
        <v>0</v>
      </c>
      <c r="M144" s="216">
        <f>Wniosek!M271/[0]!P_Waluta</f>
        <v>0</v>
      </c>
      <c r="N144" s="216">
        <f>Wniosek!N271/[0]!P_Waluta</f>
        <v>0</v>
      </c>
      <c r="O144" s="218">
        <f>Wniosek!O271/[0]!P_Waluta</f>
        <v>0</v>
      </c>
      <c r="P144" s="219">
        <f>Wniosek!P271/[0]!P_Waluta</f>
        <v>0</v>
      </c>
      <c r="Q144" s="655"/>
      <c r="R144" s="179"/>
    </row>
    <row r="145" spans="1:18" s="42" customFormat="1" ht="39.75" customHeight="1">
      <c r="A145" s="140"/>
      <c r="B145" s="49"/>
      <c r="C145" s="236" t="str">
        <f>Wniosek!C132</f>
        <v>Opracownie koncepcji (…) węzłów przesiadkowych (...).</v>
      </c>
      <c r="D145" s="237"/>
      <c r="E145" s="216">
        <f>Wniosek!E272/[0]!P_Waluta</f>
        <v>16492.09628597511</v>
      </c>
      <c r="F145" s="216">
        <f>Wniosek!F272/[0]!P_Waluta</f>
        <v>0</v>
      </c>
      <c r="G145" s="216">
        <f>Wniosek!G272/[0]!P_Waluta</f>
        <v>16492.09628597511</v>
      </c>
      <c r="H145" s="216">
        <f>Wniosek!H272/[0]!P_Waluta</f>
        <v>0</v>
      </c>
      <c r="I145" s="216">
        <f>Wniosek!I272/[0]!P_Waluta</f>
        <v>0</v>
      </c>
      <c r="J145" s="216">
        <f>Wniosek!J272/[0]!P_Waluta</f>
        <v>0</v>
      </c>
      <c r="K145" s="216">
        <f>Wniosek!K272/[0]!P_Waluta</f>
        <v>0</v>
      </c>
      <c r="L145" s="216">
        <f>Wniosek!L272/[0]!P_Waluta</f>
        <v>0</v>
      </c>
      <c r="M145" s="216">
        <f>Wniosek!M272/[0]!P_Waluta</f>
        <v>0</v>
      </c>
      <c r="N145" s="216">
        <f>Wniosek!N272/[0]!P_Waluta</f>
        <v>0</v>
      </c>
      <c r="O145" s="218">
        <f>Wniosek!O272/[0]!P_Waluta</f>
        <v>0</v>
      </c>
      <c r="P145" s="219">
        <f>Wniosek!P272/[0]!P_Waluta</f>
        <v>0</v>
      </c>
      <c r="Q145" s="655"/>
      <c r="R145" s="179"/>
    </row>
    <row r="146" spans="1:18" s="42" customFormat="1" ht="39.75" customHeight="1">
      <c r="A146" s="140"/>
      <c r="B146" s="49"/>
      <c r="C146" s="236" t="str">
        <f>Wniosek!C133</f>
        <v>Opracowanie projektów mpzp wraz z układami drogowymi.</v>
      </c>
      <c r="D146" s="237"/>
      <c r="E146" s="216">
        <f>Wniosek!E273/[0]!P_Waluta</f>
        <v>228412.53062989475</v>
      </c>
      <c r="F146" s="216">
        <f>Wniosek!F273/[0]!P_Waluta</f>
        <v>0</v>
      </c>
      <c r="G146" s="216">
        <f>Wniosek!G273/[0]!P_Waluta</f>
        <v>228412.53062989475</v>
      </c>
      <c r="H146" s="216">
        <f>Wniosek!H273/[0]!P_Waluta</f>
        <v>0</v>
      </c>
      <c r="I146" s="216">
        <f>Wniosek!I273/[0]!P_Waluta</f>
        <v>0</v>
      </c>
      <c r="J146" s="216">
        <f>Wniosek!J273/[0]!P_Waluta</f>
        <v>0</v>
      </c>
      <c r="K146" s="216">
        <f>Wniosek!K273/[0]!P_Waluta</f>
        <v>0</v>
      </c>
      <c r="L146" s="216">
        <f>Wniosek!L273/[0]!P_Waluta</f>
        <v>0</v>
      </c>
      <c r="M146" s="216">
        <f>Wniosek!M273/[0]!P_Waluta</f>
        <v>0</v>
      </c>
      <c r="N146" s="216">
        <f>Wniosek!N273/[0]!P_Waluta</f>
        <v>0</v>
      </c>
      <c r="O146" s="218">
        <f>Wniosek!O273/[0]!P_Waluta</f>
        <v>0</v>
      </c>
      <c r="P146" s="219">
        <f>Wniosek!P273/[0]!P_Waluta</f>
        <v>0</v>
      </c>
      <c r="Q146" s="655"/>
      <c r="R146" s="179"/>
    </row>
    <row r="147" spans="1:18" s="42" customFormat="1" ht="39.75" customHeight="1">
      <c r="A147" s="140"/>
      <c r="B147" s="49"/>
      <c r="C147" s="236" t="str">
        <f>Wniosek!C134</f>
        <v>Sporządzenie inwentaryzacji istniejących obiektów stacyjnych</v>
      </c>
      <c r="D147" s="237"/>
      <c r="E147" s="216">
        <f>Wniosek!E274/[0]!P_Waluta</f>
        <v>68350.3099024648</v>
      </c>
      <c r="F147" s="216">
        <f>Wniosek!F274/[0]!P_Waluta</f>
        <v>0</v>
      </c>
      <c r="G147" s="216">
        <f>Wniosek!G274/[0]!P_Waluta</f>
        <v>68350.3099024648</v>
      </c>
      <c r="H147" s="216">
        <f>Wniosek!H274/[0]!P_Waluta</f>
        <v>0</v>
      </c>
      <c r="I147" s="216">
        <f>Wniosek!I274/[0]!P_Waluta</f>
        <v>0</v>
      </c>
      <c r="J147" s="216">
        <f>Wniosek!J274/[0]!P_Waluta</f>
        <v>0</v>
      </c>
      <c r="K147" s="216">
        <f>Wniosek!K274/[0]!P_Waluta</f>
        <v>0</v>
      </c>
      <c r="L147" s="216">
        <f>Wniosek!L274/[0]!P_Waluta</f>
        <v>0</v>
      </c>
      <c r="M147" s="216">
        <f>Wniosek!M274/[0]!P_Waluta</f>
        <v>0</v>
      </c>
      <c r="N147" s="216">
        <f>Wniosek!N274/[0]!P_Waluta</f>
        <v>0</v>
      </c>
      <c r="O147" s="218">
        <f>Wniosek!O274/[0]!P_Waluta</f>
        <v>0</v>
      </c>
      <c r="P147" s="216">
        <f>Wniosek!P274/[0]!P_Waluta</f>
        <v>0</v>
      </c>
      <c r="Q147" s="655"/>
      <c r="R147" s="179"/>
    </row>
    <row r="148" spans="1:18" s="42" customFormat="1" ht="39.75" customHeight="1">
      <c r="A148" s="140"/>
      <c r="B148" s="49"/>
      <c r="C148" s="236" t="s">
        <v>62</v>
      </c>
      <c r="D148" s="237"/>
      <c r="E148" s="216">
        <f>Wniosek!E275/P_Waluta</f>
        <v>0</v>
      </c>
      <c r="F148" s="216">
        <f>Wniosek!F275/P_Waluta</f>
        <v>0</v>
      </c>
      <c r="G148" s="216">
        <f>Wniosek!G275/P_Waluta</f>
        <v>0</v>
      </c>
      <c r="H148" s="216">
        <f>Wniosek!H275/P_Waluta</f>
        <v>0</v>
      </c>
      <c r="I148" s="216">
        <f>Wniosek!I275/P_Waluta</f>
        <v>0</v>
      </c>
      <c r="J148" s="216">
        <f>Wniosek!J275/P_Waluta</f>
        <v>0</v>
      </c>
      <c r="K148" s="216">
        <f>Wniosek!K275/P_Waluta</f>
        <v>0</v>
      </c>
      <c r="L148" s="216">
        <f>Wniosek!L275/P_Waluta</f>
        <v>0</v>
      </c>
      <c r="M148" s="216">
        <f>Wniosek!M275/P_Waluta</f>
        <v>0</v>
      </c>
      <c r="N148" s="216">
        <f>Wniosek!N275/P_Waluta</f>
        <v>0</v>
      </c>
      <c r="O148" s="218">
        <f>Wniosek!O275/P_Waluta</f>
        <v>0</v>
      </c>
      <c r="P148" s="217">
        <f>Wniosek!P275/P_Waluta</f>
        <v>0</v>
      </c>
      <c r="Q148" s="655"/>
      <c r="R148" s="179"/>
    </row>
    <row r="149" spans="1:18" s="42" customFormat="1" ht="21.75" customHeight="1">
      <c r="A149" s="173"/>
      <c r="B149" s="49"/>
      <c r="C149" s="236" t="s">
        <v>159</v>
      </c>
      <c r="D149" s="237"/>
      <c r="E149" s="216">
        <f aca="true" t="shared" si="14" ref="E149:P149">SUM(E141:E148)</f>
        <v>458273.43487243546</v>
      </c>
      <c r="F149" s="216">
        <f t="shared" si="14"/>
        <v>55555.181857492906</v>
      </c>
      <c r="G149" s="216">
        <f t="shared" si="14"/>
        <v>398442.0794695622</v>
      </c>
      <c r="H149" s="216">
        <f t="shared" si="14"/>
        <v>1681.6412818911256</v>
      </c>
      <c r="I149" s="216">
        <f t="shared" si="14"/>
        <v>2594.5322634891654</v>
      </c>
      <c r="J149" s="216">
        <f t="shared" si="14"/>
        <v>0</v>
      </c>
      <c r="K149" s="216">
        <f t="shared" si="14"/>
        <v>0</v>
      </c>
      <c r="L149" s="216">
        <f t="shared" si="14"/>
        <v>0</v>
      </c>
      <c r="M149" s="216">
        <f t="shared" si="14"/>
        <v>0</v>
      </c>
      <c r="N149" s="216">
        <f t="shared" si="14"/>
        <v>0</v>
      </c>
      <c r="O149" s="216">
        <f t="shared" si="14"/>
        <v>0</v>
      </c>
      <c r="P149" s="217">
        <f t="shared" si="14"/>
        <v>0</v>
      </c>
      <c r="Q149" s="180"/>
      <c r="R149" s="179"/>
    </row>
    <row r="150" spans="2:17" ht="12.75">
      <c r="B150" s="264"/>
      <c r="C150" s="265"/>
      <c r="D150" s="265"/>
      <c r="E150" s="265"/>
      <c r="F150" s="265"/>
      <c r="G150" s="265"/>
      <c r="H150" s="265"/>
      <c r="I150" s="265"/>
      <c r="J150" s="265"/>
      <c r="K150" s="265"/>
      <c r="L150" s="265"/>
      <c r="M150" s="265"/>
      <c r="N150" s="265"/>
      <c r="O150" s="265"/>
      <c r="P150" s="265"/>
      <c r="Q150" s="264"/>
    </row>
  </sheetData>
  <sheetProtection password="DFEA" sheet="1" objects="1" scenarios="1" selectLockedCells="1"/>
  <mergeCells count="317">
    <mergeCell ref="I43:L43"/>
    <mergeCell ref="C19:H19"/>
    <mergeCell ref="K112:L112"/>
    <mergeCell ref="C112:F112"/>
    <mergeCell ref="I12:J12"/>
    <mergeCell ref="C12:H12"/>
    <mergeCell ref="C24:H24"/>
    <mergeCell ref="I24:L24"/>
    <mergeCell ref="C36:H36"/>
    <mergeCell ref="I46:L46"/>
    <mergeCell ref="I36:L36"/>
    <mergeCell ref="C46:H46"/>
    <mergeCell ref="C126:I126"/>
    <mergeCell ref="C147:D147"/>
    <mergeCell ref="C146:D146"/>
    <mergeCell ref="G106:H106"/>
    <mergeCell ref="G112:H112"/>
    <mergeCell ref="I112:J112"/>
    <mergeCell ref="C48:H48"/>
    <mergeCell ref="I48:L48"/>
    <mergeCell ref="C60:H60"/>
    <mergeCell ref="C71:H71"/>
    <mergeCell ref="I71:L71"/>
    <mergeCell ref="I47:L47"/>
    <mergeCell ref="C59:H59"/>
    <mergeCell ref="C47:H47"/>
    <mergeCell ref="I58:L58"/>
    <mergeCell ref="C70:H70"/>
    <mergeCell ref="I60:L60"/>
    <mergeCell ref="C66:H66"/>
    <mergeCell ref="G111:H111"/>
    <mergeCell ref="I111:J111"/>
    <mergeCell ref="K111:L111"/>
    <mergeCell ref="C72:H72"/>
    <mergeCell ref="I72:L72"/>
    <mergeCell ref="C145:D145"/>
    <mergeCell ref="I106:J106"/>
    <mergeCell ref="I109:J109"/>
    <mergeCell ref="E97:J97"/>
    <mergeCell ref="K106:L106"/>
    <mergeCell ref="C35:H35"/>
    <mergeCell ref="I35:L35"/>
    <mergeCell ref="C18:H18"/>
    <mergeCell ref="I18:L18"/>
    <mergeCell ref="I19:L19"/>
    <mergeCell ref="C20:H20"/>
    <mergeCell ref="C124:I124"/>
    <mergeCell ref="O112:P112"/>
    <mergeCell ref="G113:H113"/>
    <mergeCell ref="I113:J113"/>
    <mergeCell ref="K113:L113"/>
    <mergeCell ref="C121:I121"/>
    <mergeCell ref="G115:H115"/>
    <mergeCell ref="I115:J115"/>
    <mergeCell ref="O113:P113"/>
    <mergeCell ref="C113:F113"/>
    <mergeCell ref="I10:J10"/>
    <mergeCell ref="C10:H10"/>
    <mergeCell ref="C22:H22"/>
    <mergeCell ref="I22:L22"/>
    <mergeCell ref="C34:H34"/>
    <mergeCell ref="I34:L34"/>
    <mergeCell ref="I11:J11"/>
    <mergeCell ref="C11:H11"/>
    <mergeCell ref="C30:H30"/>
    <mergeCell ref="C13:H13"/>
    <mergeCell ref="B39:Q39"/>
    <mergeCell ref="C41:L41"/>
    <mergeCell ref="C42:H42"/>
    <mergeCell ref="I42:L42"/>
    <mergeCell ref="C136:I136"/>
    <mergeCell ref="C132:I132"/>
    <mergeCell ref="C135:P135"/>
    <mergeCell ref="C122:I122"/>
    <mergeCell ref="C123:I123"/>
    <mergeCell ref="I70:L70"/>
    <mergeCell ref="B75:Q75"/>
    <mergeCell ref="C64:H64"/>
    <mergeCell ref="N103:N105"/>
    <mergeCell ref="O103:P104"/>
    <mergeCell ref="G103:M103"/>
    <mergeCell ref="I105:J105"/>
    <mergeCell ref="G105:H105"/>
    <mergeCell ref="K104:M104"/>
    <mergeCell ref="C77:L77"/>
    <mergeCell ref="K96:M96"/>
    <mergeCell ref="K105:M105"/>
    <mergeCell ref="B99:Q99"/>
    <mergeCell ref="B102:Q102"/>
    <mergeCell ref="N97:O97"/>
    <mergeCell ref="K97:M97"/>
    <mergeCell ref="C103:F106"/>
    <mergeCell ref="E98:J98"/>
    <mergeCell ref="C107:F107"/>
    <mergeCell ref="I67:L67"/>
    <mergeCell ref="B3:Q3"/>
    <mergeCell ref="I6:J6"/>
    <mergeCell ref="C6:H6"/>
    <mergeCell ref="C14:H14"/>
    <mergeCell ref="I14:J14"/>
    <mergeCell ref="I37:L37"/>
    <mergeCell ref="I7:J7"/>
    <mergeCell ref="F92:J92"/>
    <mergeCell ref="K92:M92"/>
    <mergeCell ref="C7:H7"/>
    <mergeCell ref="I8:J8"/>
    <mergeCell ref="Q5:Q13"/>
    <mergeCell ref="I5:J5"/>
    <mergeCell ref="I9:J9"/>
    <mergeCell ref="C9:H9"/>
    <mergeCell ref="C8:H8"/>
    <mergeCell ref="I64:L64"/>
    <mergeCell ref="N89:O89"/>
    <mergeCell ref="E96:J96"/>
    <mergeCell ref="K89:M89"/>
    <mergeCell ref="G107:H107"/>
    <mergeCell ref="K107:L107"/>
    <mergeCell ref="I107:J107"/>
    <mergeCell ref="C90:J90"/>
    <mergeCell ref="E91:J91"/>
    <mergeCell ref="K90:M90"/>
    <mergeCell ref="K91:M91"/>
    <mergeCell ref="C89:J89"/>
    <mergeCell ref="B150:Q150"/>
    <mergeCell ref="B138:Q138"/>
    <mergeCell ref="C139:D140"/>
    <mergeCell ref="E139:E140"/>
    <mergeCell ref="F139:P139"/>
    <mergeCell ref="Q140:Q148"/>
    <mergeCell ref="C148:D148"/>
    <mergeCell ref="C149:D149"/>
    <mergeCell ref="C141:D141"/>
    <mergeCell ref="C142:D142"/>
    <mergeCell ref="C131:P131"/>
    <mergeCell ref="C119:P119"/>
    <mergeCell ref="K108:L108"/>
    <mergeCell ref="Q118:Q136"/>
    <mergeCell ref="C129:P129"/>
    <mergeCell ref="C130:I130"/>
    <mergeCell ref="C128:I128"/>
    <mergeCell ref="C134:I134"/>
    <mergeCell ref="C118:I118"/>
    <mergeCell ref="C125:I125"/>
    <mergeCell ref="C114:F114"/>
    <mergeCell ref="C120:I120"/>
    <mergeCell ref="C115:F115"/>
    <mergeCell ref="G108:H108"/>
    <mergeCell ref="G109:H109"/>
    <mergeCell ref="C109:F109"/>
    <mergeCell ref="B117:Q117"/>
    <mergeCell ref="O108:P108"/>
    <mergeCell ref="O111:P111"/>
    <mergeCell ref="C111:F111"/>
    <mergeCell ref="C110:F110"/>
    <mergeCell ref="C133:P133"/>
    <mergeCell ref="C127:I127"/>
    <mergeCell ref="B103:B115"/>
    <mergeCell ref="I49:L49"/>
    <mergeCell ref="N96:O96"/>
    <mergeCell ref="G114:H114"/>
    <mergeCell ref="I108:J108"/>
    <mergeCell ref="I104:J104"/>
    <mergeCell ref="B118:B136"/>
    <mergeCell ref="B76:B85"/>
    <mergeCell ref="C76:H76"/>
    <mergeCell ref="I76:L76"/>
    <mergeCell ref="Q76:Q85"/>
    <mergeCell ref="I85:L85"/>
    <mergeCell ref="C85:H85"/>
    <mergeCell ref="C78:H78"/>
    <mergeCell ref="I78:L78"/>
    <mergeCell ref="C79:H79"/>
    <mergeCell ref="C81:H81"/>
    <mergeCell ref="C86:H86"/>
    <mergeCell ref="I86:L86"/>
    <mergeCell ref="C82:H82"/>
    <mergeCell ref="I82:L82"/>
    <mergeCell ref="C84:H84"/>
    <mergeCell ref="I84:L84"/>
    <mergeCell ref="C83:H83"/>
    <mergeCell ref="I83:L83"/>
    <mergeCell ref="N95:O95"/>
    <mergeCell ref="G93:J93"/>
    <mergeCell ref="K93:M93"/>
    <mergeCell ref="K94:M94"/>
    <mergeCell ref="N93:O93"/>
    <mergeCell ref="K95:M95"/>
    <mergeCell ref="C49:H49"/>
    <mergeCell ref="I74:L74"/>
    <mergeCell ref="N94:O94"/>
    <mergeCell ref="I79:L79"/>
    <mergeCell ref="M76:P76"/>
    <mergeCell ref="N92:O92"/>
    <mergeCell ref="P90:Q98"/>
    <mergeCell ref="N90:O90"/>
    <mergeCell ref="N91:O91"/>
    <mergeCell ref="Q64:Q73"/>
    <mergeCell ref="C2:P2"/>
    <mergeCell ref="B87:Q87"/>
    <mergeCell ref="B88:Q88"/>
    <mergeCell ref="B4:Q4"/>
    <mergeCell ref="B5:B13"/>
    <mergeCell ref="C5:H5"/>
    <mergeCell ref="C74:H74"/>
    <mergeCell ref="I13:J13"/>
    <mergeCell ref="B63:Q63"/>
    <mergeCell ref="I81:L81"/>
    <mergeCell ref="B64:B73"/>
    <mergeCell ref="K115:L115"/>
    <mergeCell ref="K109:L109"/>
    <mergeCell ref="O109:P109"/>
    <mergeCell ref="K114:L114"/>
    <mergeCell ref="O110:P110"/>
    <mergeCell ref="O114:P114"/>
    <mergeCell ref="O115:P115"/>
    <mergeCell ref="N98:O98"/>
    <mergeCell ref="O106:P106"/>
    <mergeCell ref="O107:P107"/>
    <mergeCell ref="O105:P105"/>
    <mergeCell ref="B101:Q101"/>
    <mergeCell ref="N100:O100"/>
    <mergeCell ref="P100:Q100"/>
    <mergeCell ref="B100:D100"/>
    <mergeCell ref="E100:J100"/>
    <mergeCell ref="Q103:Q115"/>
    <mergeCell ref="K100:M100"/>
    <mergeCell ref="I114:J114"/>
    <mergeCell ref="Q52:Q61"/>
    <mergeCell ref="I62:L62"/>
    <mergeCell ref="C54:H54"/>
    <mergeCell ref="I54:L54"/>
    <mergeCell ref="C55:H55"/>
    <mergeCell ref="I55:L55"/>
    <mergeCell ref="C62:H62"/>
    <mergeCell ref="I56:L56"/>
    <mergeCell ref="C58:H58"/>
    <mergeCell ref="I59:L59"/>
    <mergeCell ref="M64:P64"/>
    <mergeCell ref="C65:L65"/>
    <mergeCell ref="B52:B61"/>
    <mergeCell ref="C52:H52"/>
    <mergeCell ref="I52:L52"/>
    <mergeCell ref="M52:P52"/>
    <mergeCell ref="I61:L61"/>
    <mergeCell ref="C61:H61"/>
    <mergeCell ref="C53:L53"/>
    <mergeCell ref="C56:H56"/>
    <mergeCell ref="C50:H50"/>
    <mergeCell ref="Q16:Q25"/>
    <mergeCell ref="I28:L28"/>
    <mergeCell ref="I31:L31"/>
    <mergeCell ref="C17:L17"/>
    <mergeCell ref="C26:H26"/>
    <mergeCell ref="I26:L26"/>
    <mergeCell ref="I30:L30"/>
    <mergeCell ref="C38:H38"/>
    <mergeCell ref="I20:L20"/>
    <mergeCell ref="I38:L38"/>
    <mergeCell ref="C37:H37"/>
    <mergeCell ref="B27:Q27"/>
    <mergeCell ref="C29:L29"/>
    <mergeCell ref="B28:B37"/>
    <mergeCell ref="C28:H28"/>
    <mergeCell ref="M28:P28"/>
    <mergeCell ref="Q28:Q37"/>
    <mergeCell ref="C32:H32"/>
    <mergeCell ref="I32:L32"/>
    <mergeCell ref="B51:Q51"/>
    <mergeCell ref="M40:P40"/>
    <mergeCell ref="B40:B43"/>
    <mergeCell ref="Q40:Q43"/>
    <mergeCell ref="C44:H44"/>
    <mergeCell ref="I44:L44"/>
    <mergeCell ref="I50:L50"/>
    <mergeCell ref="C40:H40"/>
    <mergeCell ref="I40:L40"/>
    <mergeCell ref="C43:H43"/>
    <mergeCell ref="C143:D143"/>
    <mergeCell ref="C68:H68"/>
    <mergeCell ref="I68:L68"/>
    <mergeCell ref="C80:H80"/>
    <mergeCell ref="I80:L80"/>
    <mergeCell ref="G104:H104"/>
    <mergeCell ref="B137:Q137"/>
    <mergeCell ref="B116:Q116"/>
    <mergeCell ref="G110:H110"/>
    <mergeCell ref="I110:J110"/>
    <mergeCell ref="B15:Q15"/>
    <mergeCell ref="C31:H31"/>
    <mergeCell ref="B16:B25"/>
    <mergeCell ref="C16:H16"/>
    <mergeCell ref="I16:L16"/>
    <mergeCell ref="M16:P16"/>
    <mergeCell ref="I25:L25"/>
    <mergeCell ref="C25:H25"/>
    <mergeCell ref="C23:H23"/>
    <mergeCell ref="I23:L23"/>
    <mergeCell ref="K110:L110"/>
    <mergeCell ref="I66:L66"/>
    <mergeCell ref="C73:H73"/>
    <mergeCell ref="I73:L73"/>
    <mergeCell ref="C67:H67"/>
    <mergeCell ref="I69:L69"/>
    <mergeCell ref="K98:M98"/>
    <mergeCell ref="F95:J95"/>
    <mergeCell ref="G94:J94"/>
    <mergeCell ref="C108:F108"/>
    <mergeCell ref="C144:D144"/>
    <mergeCell ref="C21:H21"/>
    <mergeCell ref="I21:L21"/>
    <mergeCell ref="C33:H33"/>
    <mergeCell ref="I33:L33"/>
    <mergeCell ref="C45:H45"/>
    <mergeCell ref="I45:L45"/>
    <mergeCell ref="C57:H57"/>
    <mergeCell ref="I57:L57"/>
    <mergeCell ref="C69:H69"/>
  </mergeCells>
  <dataValidations count="1">
    <dataValidation allowBlank="1" showInputMessage="1" showErrorMessage="1" errorTitle="Rezerwa" error="Rezerwa nie może przekroczyć 5% kosztów" sqref="I85:J86 I73:J74 I49:I50 J50 I25:J26 I37:J38 I61:J62"/>
  </dataValidations>
  <printOptions/>
  <pageMargins left="0.7086614173228347" right="0.7086614173228347" top="0.7480314960629921" bottom="0.7480314960629921" header="0.31496062992125984" footer="0.31496062992125984"/>
  <pageSetup horizontalDpi="600" verticalDpi="600" orientation="landscape" paperSize="9" scale="98" r:id="rId4"/>
  <colBreaks count="1" manualBreakCount="1">
    <brk id="17" max="65535" man="1"/>
  </colBreaks>
  <drawing r:id="rId3"/>
  <legacyDrawing r:id="rId2"/>
  <oleObjects>
    <oleObject progId="Word.Document.8" shapeId="287636" r:id="rId1"/>
  </oleObjects>
</worksheet>
</file>

<file path=xl/worksheets/sheet3.xml><?xml version="1.0" encoding="utf-8"?>
<worksheet xmlns="http://schemas.openxmlformats.org/spreadsheetml/2006/main" xmlns:r="http://schemas.openxmlformats.org/officeDocument/2006/relationships">
  <sheetPr codeName="Arkusz2"/>
  <dimension ref="A2:S53"/>
  <sheetViews>
    <sheetView showRowColHeaders="0" zoomScalePageLayoutView="0" workbookViewId="0" topLeftCell="A1">
      <selection activeCell="C13" sqref="C13:P26"/>
    </sheetView>
  </sheetViews>
  <sheetFormatPr defaultColWidth="9.140625" defaultRowHeight="12.75"/>
  <cols>
    <col min="1" max="1" width="0.85546875" style="42" customWidth="1"/>
    <col min="2" max="2" width="2.421875" style="42" customWidth="1"/>
    <col min="3" max="16" width="8.00390625" style="42" customWidth="1"/>
    <col min="17" max="17" width="2.00390625" style="42" customWidth="1"/>
    <col min="18" max="16384" width="9.140625" style="42" customWidth="1"/>
  </cols>
  <sheetData>
    <row r="2" spans="1:17" ht="55.5" customHeight="1">
      <c r="A2" s="41"/>
      <c r="B2" s="5"/>
      <c r="C2" s="549"/>
      <c r="D2" s="549"/>
      <c r="E2" s="549"/>
      <c r="F2" s="549"/>
      <c r="G2" s="549"/>
      <c r="H2" s="549"/>
      <c r="I2" s="549"/>
      <c r="J2" s="549"/>
      <c r="K2" s="549"/>
      <c r="L2" s="549"/>
      <c r="M2" s="549"/>
      <c r="N2" s="549"/>
      <c r="O2" s="549"/>
      <c r="P2" s="549"/>
      <c r="Q2" s="2"/>
    </row>
    <row r="3" spans="1:17" ht="4.5" customHeight="1">
      <c r="A3" s="41"/>
      <c r="B3" s="667"/>
      <c r="C3" s="668"/>
      <c r="D3" s="668"/>
      <c r="E3" s="668"/>
      <c r="F3" s="668"/>
      <c r="G3" s="668"/>
      <c r="H3" s="668"/>
      <c r="I3" s="668"/>
      <c r="J3" s="668"/>
      <c r="K3" s="668"/>
      <c r="L3" s="668"/>
      <c r="M3" s="668"/>
      <c r="N3" s="668"/>
      <c r="O3" s="668"/>
      <c r="P3" s="668"/>
      <c r="Q3" s="667"/>
    </row>
    <row r="4" spans="1:17" ht="28.5" customHeight="1">
      <c r="A4" s="41"/>
      <c r="B4" s="31"/>
      <c r="C4" s="381" t="s">
        <v>208</v>
      </c>
      <c r="D4" s="580"/>
      <c r="E4" s="580"/>
      <c r="F4" s="580"/>
      <c r="G4" s="580"/>
      <c r="H4" s="580"/>
      <c r="I4" s="580"/>
      <c r="J4" s="580"/>
      <c r="K4" s="580"/>
      <c r="L4" s="580"/>
      <c r="M4" s="580"/>
      <c r="N4" s="580"/>
      <c r="O4" s="580"/>
      <c r="P4" s="580"/>
      <c r="Q4" s="32"/>
    </row>
    <row r="5" spans="2:17" ht="31.5" customHeight="1">
      <c r="B5" s="586"/>
      <c r="C5" s="587"/>
      <c r="D5" s="587"/>
      <c r="E5" s="587"/>
      <c r="F5" s="587"/>
      <c r="G5" s="587"/>
      <c r="H5" s="587"/>
      <c r="I5" s="587"/>
      <c r="J5" s="587"/>
      <c r="K5" s="587"/>
      <c r="L5" s="587"/>
      <c r="M5" s="587"/>
      <c r="N5" s="587"/>
      <c r="O5" s="587"/>
      <c r="P5" s="587"/>
      <c r="Q5" s="588"/>
    </row>
    <row r="6" spans="2:17" ht="30.75" customHeight="1">
      <c r="B6" s="478" t="s">
        <v>248</v>
      </c>
      <c r="C6" s="669"/>
      <c r="D6" s="669"/>
      <c r="E6" s="669"/>
      <c r="F6" s="669"/>
      <c r="G6" s="669"/>
      <c r="H6" s="669"/>
      <c r="I6" s="669"/>
      <c r="J6" s="669"/>
      <c r="K6" s="669"/>
      <c r="L6" s="669"/>
      <c r="M6" s="669"/>
      <c r="N6" s="669"/>
      <c r="O6" s="669"/>
      <c r="P6" s="669"/>
      <c r="Q6" s="670"/>
    </row>
    <row r="7" spans="2:17" ht="15.75" customHeight="1">
      <c r="B7" s="29"/>
      <c r="C7" s="684"/>
      <c r="D7" s="685"/>
      <c r="E7" s="685"/>
      <c r="F7" s="685"/>
      <c r="G7" s="685"/>
      <c r="H7" s="685"/>
      <c r="I7" s="685"/>
      <c r="J7" s="685"/>
      <c r="K7" s="685"/>
      <c r="L7" s="685"/>
      <c r="M7" s="685"/>
      <c r="N7" s="685"/>
      <c r="O7" s="685"/>
      <c r="P7" s="686"/>
      <c r="Q7" s="30"/>
    </row>
    <row r="8" spans="2:17" ht="3" customHeight="1">
      <c r="B8" s="264"/>
      <c r="C8" s="265"/>
      <c r="D8" s="265"/>
      <c r="E8" s="265"/>
      <c r="F8" s="265"/>
      <c r="G8" s="265"/>
      <c r="H8" s="265"/>
      <c r="I8" s="265"/>
      <c r="J8" s="265"/>
      <c r="K8" s="265"/>
      <c r="L8" s="265"/>
      <c r="M8" s="265"/>
      <c r="N8" s="265"/>
      <c r="O8" s="265"/>
      <c r="P8" s="265"/>
      <c r="Q8" s="264"/>
    </row>
    <row r="9" spans="2:17" ht="4.5" customHeight="1">
      <c r="B9" s="264"/>
      <c r="C9" s="265"/>
      <c r="D9" s="265"/>
      <c r="E9" s="265"/>
      <c r="F9" s="265"/>
      <c r="G9" s="265"/>
      <c r="H9" s="265"/>
      <c r="I9" s="265"/>
      <c r="J9" s="265"/>
      <c r="K9" s="265"/>
      <c r="L9" s="265"/>
      <c r="M9" s="265"/>
      <c r="N9" s="265"/>
      <c r="O9" s="265"/>
      <c r="P9" s="265"/>
      <c r="Q9" s="264"/>
    </row>
    <row r="10" spans="2:19" ht="16.5" customHeight="1">
      <c r="B10" s="222"/>
      <c r="C10" s="696"/>
      <c r="D10" s="697"/>
      <c r="E10" s="697"/>
      <c r="F10" s="697"/>
      <c r="G10" s="697"/>
      <c r="H10" s="697"/>
      <c r="I10" s="697"/>
      <c r="J10" s="697"/>
      <c r="K10" s="697"/>
      <c r="L10" s="697"/>
      <c r="M10" s="697"/>
      <c r="N10" s="697"/>
      <c r="O10" s="697"/>
      <c r="P10" s="698"/>
      <c r="Q10" s="222"/>
      <c r="S10" s="43"/>
    </row>
    <row r="11" spans="2:17" ht="3" customHeight="1">
      <c r="B11" s="264"/>
      <c r="C11" s="265"/>
      <c r="D11" s="265"/>
      <c r="E11" s="265"/>
      <c r="F11" s="265"/>
      <c r="G11" s="265"/>
      <c r="H11" s="265"/>
      <c r="I11" s="265"/>
      <c r="J11" s="265"/>
      <c r="K11" s="265"/>
      <c r="L11" s="265"/>
      <c r="M11" s="265"/>
      <c r="N11" s="265"/>
      <c r="O11" s="265"/>
      <c r="P11" s="265"/>
      <c r="Q11" s="264"/>
    </row>
    <row r="12" spans="2:17" ht="17.25" customHeight="1">
      <c r="B12" s="302" t="s">
        <v>261</v>
      </c>
      <c r="C12" s="404"/>
      <c r="D12" s="404"/>
      <c r="E12" s="404"/>
      <c r="F12" s="404"/>
      <c r="G12" s="404"/>
      <c r="H12" s="404"/>
      <c r="I12" s="404"/>
      <c r="J12" s="404"/>
      <c r="K12" s="404"/>
      <c r="L12" s="404"/>
      <c r="M12" s="404"/>
      <c r="N12" s="404"/>
      <c r="O12" s="404"/>
      <c r="P12" s="404"/>
      <c r="Q12" s="405"/>
    </row>
    <row r="13" spans="2:17" ht="6.75" customHeight="1">
      <c r="B13" s="17"/>
      <c r="C13" s="687"/>
      <c r="D13" s="688"/>
      <c r="E13" s="688"/>
      <c r="F13" s="688"/>
      <c r="G13" s="688"/>
      <c r="H13" s="688"/>
      <c r="I13" s="688"/>
      <c r="J13" s="688"/>
      <c r="K13" s="688"/>
      <c r="L13" s="688"/>
      <c r="M13" s="688"/>
      <c r="N13" s="688"/>
      <c r="O13" s="688"/>
      <c r="P13" s="689"/>
      <c r="Q13" s="17"/>
    </row>
    <row r="14" spans="2:17" ht="6.75" customHeight="1">
      <c r="B14" s="17"/>
      <c r="C14" s="690"/>
      <c r="D14" s="691"/>
      <c r="E14" s="691"/>
      <c r="F14" s="691"/>
      <c r="G14" s="691"/>
      <c r="H14" s="691"/>
      <c r="I14" s="691"/>
      <c r="J14" s="691"/>
      <c r="K14" s="691"/>
      <c r="L14" s="691"/>
      <c r="M14" s="691"/>
      <c r="N14" s="691"/>
      <c r="O14" s="691"/>
      <c r="P14" s="692"/>
      <c r="Q14" s="17"/>
    </row>
    <row r="15" spans="2:17" ht="6.75" customHeight="1">
      <c r="B15" s="17"/>
      <c r="C15" s="690"/>
      <c r="D15" s="691"/>
      <c r="E15" s="691"/>
      <c r="F15" s="691"/>
      <c r="G15" s="691"/>
      <c r="H15" s="691"/>
      <c r="I15" s="691"/>
      <c r="J15" s="691"/>
      <c r="K15" s="691"/>
      <c r="L15" s="691"/>
      <c r="M15" s="691"/>
      <c r="N15" s="691"/>
      <c r="O15" s="691"/>
      <c r="P15" s="692"/>
      <c r="Q15" s="17"/>
    </row>
    <row r="16" spans="2:17" ht="6.75" customHeight="1">
      <c r="B16" s="17"/>
      <c r="C16" s="690"/>
      <c r="D16" s="691"/>
      <c r="E16" s="691"/>
      <c r="F16" s="691"/>
      <c r="G16" s="691"/>
      <c r="H16" s="691"/>
      <c r="I16" s="691"/>
      <c r="J16" s="691"/>
      <c r="K16" s="691"/>
      <c r="L16" s="691"/>
      <c r="M16" s="691"/>
      <c r="N16" s="691"/>
      <c r="O16" s="691"/>
      <c r="P16" s="692"/>
      <c r="Q16" s="17"/>
    </row>
    <row r="17" spans="2:17" ht="6.75" customHeight="1">
      <c r="B17" s="17"/>
      <c r="C17" s="690"/>
      <c r="D17" s="691"/>
      <c r="E17" s="691"/>
      <c r="F17" s="691"/>
      <c r="G17" s="691"/>
      <c r="H17" s="691"/>
      <c r="I17" s="691"/>
      <c r="J17" s="691"/>
      <c r="K17" s="691"/>
      <c r="L17" s="691"/>
      <c r="M17" s="691"/>
      <c r="N17" s="691"/>
      <c r="O17" s="691"/>
      <c r="P17" s="692"/>
      <c r="Q17" s="17"/>
    </row>
    <row r="18" spans="2:17" ht="6.75" customHeight="1">
      <c r="B18" s="17"/>
      <c r="C18" s="690"/>
      <c r="D18" s="691"/>
      <c r="E18" s="691"/>
      <c r="F18" s="691"/>
      <c r="G18" s="691"/>
      <c r="H18" s="691"/>
      <c r="I18" s="691"/>
      <c r="J18" s="691"/>
      <c r="K18" s="691"/>
      <c r="L18" s="691"/>
      <c r="M18" s="691"/>
      <c r="N18" s="691"/>
      <c r="O18" s="691"/>
      <c r="P18" s="692"/>
      <c r="Q18" s="17"/>
    </row>
    <row r="19" spans="2:17" ht="6.75" customHeight="1">
      <c r="B19" s="17"/>
      <c r="C19" s="690"/>
      <c r="D19" s="691"/>
      <c r="E19" s="691"/>
      <c r="F19" s="691"/>
      <c r="G19" s="691"/>
      <c r="H19" s="691"/>
      <c r="I19" s="691"/>
      <c r="J19" s="691"/>
      <c r="K19" s="691"/>
      <c r="L19" s="691"/>
      <c r="M19" s="691"/>
      <c r="N19" s="691"/>
      <c r="O19" s="691"/>
      <c r="P19" s="692"/>
      <c r="Q19" s="17"/>
    </row>
    <row r="20" spans="2:17" ht="6.75" customHeight="1">
      <c r="B20" s="17"/>
      <c r="C20" s="690"/>
      <c r="D20" s="691"/>
      <c r="E20" s="691"/>
      <c r="F20" s="691"/>
      <c r="G20" s="691"/>
      <c r="H20" s="691"/>
      <c r="I20" s="691"/>
      <c r="J20" s="691"/>
      <c r="K20" s="691"/>
      <c r="L20" s="691"/>
      <c r="M20" s="691"/>
      <c r="N20" s="691"/>
      <c r="O20" s="691"/>
      <c r="P20" s="692"/>
      <c r="Q20" s="17"/>
    </row>
    <row r="21" spans="2:17" ht="6.75" customHeight="1">
      <c r="B21" s="17"/>
      <c r="C21" s="690"/>
      <c r="D21" s="691"/>
      <c r="E21" s="691"/>
      <c r="F21" s="691"/>
      <c r="G21" s="691"/>
      <c r="H21" s="691"/>
      <c r="I21" s="691"/>
      <c r="J21" s="691"/>
      <c r="K21" s="691"/>
      <c r="L21" s="691"/>
      <c r="M21" s="691"/>
      <c r="N21" s="691"/>
      <c r="O21" s="691"/>
      <c r="P21" s="692"/>
      <c r="Q21" s="17"/>
    </row>
    <row r="22" spans="2:17" ht="6.75" customHeight="1">
      <c r="B22" s="17"/>
      <c r="C22" s="690"/>
      <c r="D22" s="691"/>
      <c r="E22" s="691"/>
      <c r="F22" s="691"/>
      <c r="G22" s="691"/>
      <c r="H22" s="691"/>
      <c r="I22" s="691"/>
      <c r="J22" s="691"/>
      <c r="K22" s="691"/>
      <c r="L22" s="691"/>
      <c r="M22" s="691"/>
      <c r="N22" s="691"/>
      <c r="O22" s="691"/>
      <c r="P22" s="692"/>
      <c r="Q22" s="17"/>
    </row>
    <row r="23" spans="2:17" ht="6.75" customHeight="1">
      <c r="B23" s="17"/>
      <c r="C23" s="690"/>
      <c r="D23" s="691"/>
      <c r="E23" s="691"/>
      <c r="F23" s="691"/>
      <c r="G23" s="691"/>
      <c r="H23" s="691"/>
      <c r="I23" s="691"/>
      <c r="J23" s="691"/>
      <c r="K23" s="691"/>
      <c r="L23" s="691"/>
      <c r="M23" s="691"/>
      <c r="N23" s="691"/>
      <c r="O23" s="691"/>
      <c r="P23" s="692"/>
      <c r="Q23" s="17"/>
    </row>
    <row r="24" spans="2:17" ht="6.75" customHeight="1">
      <c r="B24" s="17"/>
      <c r="C24" s="690"/>
      <c r="D24" s="691"/>
      <c r="E24" s="691"/>
      <c r="F24" s="691"/>
      <c r="G24" s="691"/>
      <c r="H24" s="691"/>
      <c r="I24" s="691"/>
      <c r="J24" s="691"/>
      <c r="K24" s="691"/>
      <c r="L24" s="691"/>
      <c r="M24" s="691"/>
      <c r="N24" s="691"/>
      <c r="O24" s="691"/>
      <c r="P24" s="692"/>
      <c r="Q24" s="17"/>
    </row>
    <row r="25" spans="2:17" ht="6.75" customHeight="1">
      <c r="B25" s="17"/>
      <c r="C25" s="690"/>
      <c r="D25" s="691"/>
      <c r="E25" s="691"/>
      <c r="F25" s="691"/>
      <c r="G25" s="691"/>
      <c r="H25" s="691"/>
      <c r="I25" s="691"/>
      <c r="J25" s="691"/>
      <c r="K25" s="691"/>
      <c r="L25" s="691"/>
      <c r="M25" s="691"/>
      <c r="N25" s="691"/>
      <c r="O25" s="691"/>
      <c r="P25" s="692"/>
      <c r="Q25" s="17"/>
    </row>
    <row r="26" spans="2:17" ht="6.75" customHeight="1">
      <c r="B26" s="17"/>
      <c r="C26" s="693"/>
      <c r="D26" s="694"/>
      <c r="E26" s="694"/>
      <c r="F26" s="694"/>
      <c r="G26" s="694"/>
      <c r="H26" s="694"/>
      <c r="I26" s="694"/>
      <c r="J26" s="694"/>
      <c r="K26" s="694"/>
      <c r="L26" s="694"/>
      <c r="M26" s="694"/>
      <c r="N26" s="694"/>
      <c r="O26" s="694"/>
      <c r="P26" s="695"/>
      <c r="Q26" s="17"/>
    </row>
    <row r="27" spans="2:17" ht="3.75" customHeight="1">
      <c r="B27" s="264"/>
      <c r="C27" s="265"/>
      <c r="D27" s="265"/>
      <c r="E27" s="265"/>
      <c r="F27" s="265"/>
      <c r="G27" s="265"/>
      <c r="H27" s="265"/>
      <c r="I27" s="265"/>
      <c r="J27" s="265"/>
      <c r="K27" s="265"/>
      <c r="L27" s="265"/>
      <c r="M27" s="265"/>
      <c r="N27" s="265"/>
      <c r="O27" s="265"/>
      <c r="P27" s="265"/>
      <c r="Q27" s="264"/>
    </row>
    <row r="28" spans="2:17" ht="20.25" customHeight="1">
      <c r="B28" s="302" t="s">
        <v>260</v>
      </c>
      <c r="C28" s="404"/>
      <c r="D28" s="404"/>
      <c r="E28" s="404"/>
      <c r="F28" s="404"/>
      <c r="G28" s="404"/>
      <c r="H28" s="404"/>
      <c r="I28" s="404"/>
      <c r="J28" s="404"/>
      <c r="K28" s="404"/>
      <c r="L28" s="404"/>
      <c r="M28" s="404"/>
      <c r="N28" s="404"/>
      <c r="O28" s="404"/>
      <c r="P28" s="404"/>
      <c r="Q28" s="405"/>
    </row>
    <row r="29" spans="2:17" ht="9" customHeight="1">
      <c r="B29" s="17"/>
      <c r="C29" s="418"/>
      <c r="D29" s="419"/>
      <c r="E29" s="419"/>
      <c r="F29" s="419"/>
      <c r="G29" s="419"/>
      <c r="H29" s="419"/>
      <c r="I29" s="419"/>
      <c r="J29" s="419"/>
      <c r="K29" s="419"/>
      <c r="L29" s="419"/>
      <c r="M29" s="419"/>
      <c r="N29" s="419"/>
      <c r="O29" s="419"/>
      <c r="P29" s="420"/>
      <c r="Q29" s="17"/>
    </row>
    <row r="30" spans="2:17" ht="9" customHeight="1">
      <c r="B30" s="17"/>
      <c r="C30" s="421"/>
      <c r="D30" s="422"/>
      <c r="E30" s="422"/>
      <c r="F30" s="422"/>
      <c r="G30" s="422"/>
      <c r="H30" s="422"/>
      <c r="I30" s="422"/>
      <c r="J30" s="422"/>
      <c r="K30" s="422"/>
      <c r="L30" s="422"/>
      <c r="M30" s="422"/>
      <c r="N30" s="422"/>
      <c r="O30" s="422"/>
      <c r="P30" s="423"/>
      <c r="Q30" s="17"/>
    </row>
    <row r="31" spans="2:17" ht="9" customHeight="1">
      <c r="B31" s="17"/>
      <c r="C31" s="421"/>
      <c r="D31" s="422"/>
      <c r="E31" s="422"/>
      <c r="F31" s="422"/>
      <c r="G31" s="422"/>
      <c r="H31" s="422"/>
      <c r="I31" s="422"/>
      <c r="J31" s="422"/>
      <c r="K31" s="422"/>
      <c r="L31" s="422"/>
      <c r="M31" s="422"/>
      <c r="N31" s="422"/>
      <c r="O31" s="422"/>
      <c r="P31" s="423"/>
      <c r="Q31" s="17"/>
    </row>
    <row r="32" spans="2:17" ht="9" customHeight="1">
      <c r="B32" s="17"/>
      <c r="C32" s="421"/>
      <c r="D32" s="422"/>
      <c r="E32" s="422"/>
      <c r="F32" s="422"/>
      <c r="G32" s="422"/>
      <c r="H32" s="422"/>
      <c r="I32" s="422"/>
      <c r="J32" s="422"/>
      <c r="K32" s="422"/>
      <c r="L32" s="422"/>
      <c r="M32" s="422"/>
      <c r="N32" s="422"/>
      <c r="O32" s="422"/>
      <c r="P32" s="423"/>
      <c r="Q32" s="17"/>
    </row>
    <row r="33" spans="2:17" ht="9" customHeight="1">
      <c r="B33" s="17"/>
      <c r="C33" s="421"/>
      <c r="D33" s="422"/>
      <c r="E33" s="422"/>
      <c r="F33" s="422"/>
      <c r="G33" s="422"/>
      <c r="H33" s="422"/>
      <c r="I33" s="422"/>
      <c r="J33" s="422"/>
      <c r="K33" s="422"/>
      <c r="L33" s="422"/>
      <c r="M33" s="422"/>
      <c r="N33" s="422"/>
      <c r="O33" s="422"/>
      <c r="P33" s="423"/>
      <c r="Q33" s="17"/>
    </row>
    <row r="34" spans="2:17" ht="9" customHeight="1">
      <c r="B34" s="17"/>
      <c r="C34" s="424"/>
      <c r="D34" s="425"/>
      <c r="E34" s="425"/>
      <c r="F34" s="425"/>
      <c r="G34" s="425"/>
      <c r="H34" s="425"/>
      <c r="I34" s="425"/>
      <c r="J34" s="425"/>
      <c r="K34" s="425"/>
      <c r="L34" s="425"/>
      <c r="M34" s="425"/>
      <c r="N34" s="425"/>
      <c r="O34" s="425"/>
      <c r="P34" s="426"/>
      <c r="Q34" s="17"/>
    </row>
    <row r="35" spans="2:17" ht="4.5" customHeight="1">
      <c r="B35" s="264"/>
      <c r="C35" s="265"/>
      <c r="D35" s="265"/>
      <c r="E35" s="265"/>
      <c r="F35" s="265"/>
      <c r="G35" s="265"/>
      <c r="H35" s="265"/>
      <c r="I35" s="265"/>
      <c r="J35" s="265"/>
      <c r="K35" s="265"/>
      <c r="L35" s="265"/>
      <c r="M35" s="265"/>
      <c r="N35" s="265"/>
      <c r="O35" s="265"/>
      <c r="P35" s="265"/>
      <c r="Q35" s="264"/>
    </row>
    <row r="36" spans="2:17" ht="20.25" customHeight="1">
      <c r="B36" s="550" t="s">
        <v>209</v>
      </c>
      <c r="C36" s="566"/>
      <c r="D36" s="566"/>
      <c r="E36" s="566"/>
      <c r="F36" s="566"/>
      <c r="G36" s="566"/>
      <c r="H36" s="566"/>
      <c r="I36" s="566"/>
      <c r="J36" s="566"/>
      <c r="K36" s="566"/>
      <c r="L36" s="566"/>
      <c r="M36" s="566"/>
      <c r="N36" s="566"/>
      <c r="O36" s="566"/>
      <c r="P36" s="566"/>
      <c r="Q36" s="550"/>
    </row>
    <row r="37" spans="2:17" ht="12.75">
      <c r="B37" s="17"/>
      <c r="C37" s="677" t="s">
        <v>210</v>
      </c>
      <c r="D37" s="439"/>
      <c r="E37" s="439"/>
      <c r="F37" s="440"/>
      <c r="G37" s="678"/>
      <c r="H37" s="679"/>
      <c r="I37" s="679"/>
      <c r="J37" s="680" t="s">
        <v>211</v>
      </c>
      <c r="K37" s="681"/>
      <c r="L37" s="681"/>
      <c r="M37" s="682"/>
      <c r="N37" s="683"/>
      <c r="O37" s="355"/>
      <c r="P37" s="355"/>
      <c r="Q37" s="17"/>
    </row>
    <row r="38" spans="2:17" ht="3" customHeight="1">
      <c r="B38" s="281"/>
      <c r="C38" s="265"/>
      <c r="D38" s="265"/>
      <c r="E38" s="265"/>
      <c r="F38" s="265"/>
      <c r="G38" s="265"/>
      <c r="H38" s="265"/>
      <c r="I38" s="265"/>
      <c r="J38" s="265"/>
      <c r="K38" s="265"/>
      <c r="L38" s="265"/>
      <c r="M38" s="265"/>
      <c r="N38" s="265"/>
      <c r="O38" s="265"/>
      <c r="P38" s="265"/>
      <c r="Q38" s="281"/>
    </row>
    <row r="39" spans="2:17" ht="25.5" customHeight="1">
      <c r="B39" s="281"/>
      <c r="C39" s="16"/>
      <c r="D39" s="365" t="s">
        <v>56</v>
      </c>
      <c r="E39" s="366"/>
      <c r="F39" s="366"/>
      <c r="G39" s="366"/>
      <c r="H39" s="366"/>
      <c r="I39" s="366"/>
      <c r="J39" s="366"/>
      <c r="K39" s="381" t="s">
        <v>57</v>
      </c>
      <c r="L39" s="366"/>
      <c r="M39" s="366"/>
      <c r="N39" s="381" t="s">
        <v>63</v>
      </c>
      <c r="O39" s="366"/>
      <c r="P39" s="366"/>
      <c r="Q39" s="264"/>
    </row>
    <row r="40" spans="2:18" ht="12.75">
      <c r="B40" s="281"/>
      <c r="C40" s="37">
        <v>1</v>
      </c>
      <c r="D40" s="665"/>
      <c r="E40" s="665"/>
      <c r="F40" s="665"/>
      <c r="G40" s="665"/>
      <c r="H40" s="665"/>
      <c r="I40" s="665"/>
      <c r="J40" s="665"/>
      <c r="K40" s="671"/>
      <c r="L40" s="671"/>
      <c r="M40" s="671"/>
      <c r="N40" s="671"/>
      <c r="O40" s="671"/>
      <c r="P40" s="671"/>
      <c r="Q40" s="265"/>
      <c r="R40" s="163"/>
    </row>
    <row r="41" spans="2:18" ht="12.75">
      <c r="B41" s="281"/>
      <c r="C41" s="37">
        <v>2</v>
      </c>
      <c r="D41" s="665"/>
      <c r="E41" s="665"/>
      <c r="F41" s="665"/>
      <c r="G41" s="665"/>
      <c r="H41" s="665"/>
      <c r="I41" s="665"/>
      <c r="J41" s="665"/>
      <c r="K41" s="671"/>
      <c r="L41" s="671"/>
      <c r="M41" s="671"/>
      <c r="N41" s="671"/>
      <c r="O41" s="671"/>
      <c r="P41" s="671"/>
      <c r="Q41" s="265"/>
      <c r="R41" s="163"/>
    </row>
    <row r="42" spans="2:18" ht="12.75">
      <c r="B42" s="281"/>
      <c r="C42" s="37">
        <v>3</v>
      </c>
      <c r="D42" s="665"/>
      <c r="E42" s="665"/>
      <c r="F42" s="665"/>
      <c r="G42" s="665"/>
      <c r="H42" s="665"/>
      <c r="I42" s="665"/>
      <c r="J42" s="665"/>
      <c r="K42" s="671"/>
      <c r="L42" s="671"/>
      <c r="M42" s="671"/>
      <c r="N42" s="671"/>
      <c r="O42" s="671"/>
      <c r="P42" s="671"/>
      <c r="Q42" s="265"/>
      <c r="R42" s="163"/>
    </row>
    <row r="43" spans="2:18" ht="12.75">
      <c r="B43" s="281"/>
      <c r="C43" s="37">
        <v>4</v>
      </c>
      <c r="D43" s="665"/>
      <c r="E43" s="665"/>
      <c r="F43" s="665"/>
      <c r="G43" s="665"/>
      <c r="H43" s="665"/>
      <c r="I43" s="665"/>
      <c r="J43" s="665"/>
      <c r="K43" s="671"/>
      <c r="L43" s="671"/>
      <c r="M43" s="671"/>
      <c r="N43" s="671"/>
      <c r="O43" s="671"/>
      <c r="P43" s="671"/>
      <c r="Q43" s="265"/>
      <c r="R43" s="163"/>
    </row>
    <row r="44" spans="2:18" ht="12.75">
      <c r="B44" s="281"/>
      <c r="C44" s="37">
        <v>5</v>
      </c>
      <c r="D44" s="665"/>
      <c r="E44" s="665"/>
      <c r="F44" s="665"/>
      <c r="G44" s="665"/>
      <c r="H44" s="665"/>
      <c r="I44" s="665"/>
      <c r="J44" s="665"/>
      <c r="K44" s="671"/>
      <c r="L44" s="671"/>
      <c r="M44" s="671"/>
      <c r="N44" s="671"/>
      <c r="O44" s="671"/>
      <c r="P44" s="671"/>
      <c r="Q44" s="265"/>
      <c r="R44" s="163"/>
    </row>
    <row r="45" spans="2:18" ht="12.75">
      <c r="B45" s="281"/>
      <c r="C45" s="37">
        <v>6</v>
      </c>
      <c r="D45" s="665"/>
      <c r="E45" s="665"/>
      <c r="F45" s="665"/>
      <c r="G45" s="665"/>
      <c r="H45" s="665"/>
      <c r="I45" s="665"/>
      <c r="J45" s="665"/>
      <c r="K45" s="671"/>
      <c r="L45" s="671"/>
      <c r="M45" s="671"/>
      <c r="N45" s="671"/>
      <c r="O45" s="671"/>
      <c r="P45" s="671"/>
      <c r="Q45" s="265"/>
      <c r="R45" s="163"/>
    </row>
    <row r="46" spans="2:17" ht="12.75">
      <c r="B46" s="17"/>
      <c r="C46" s="674" t="s">
        <v>159</v>
      </c>
      <c r="D46" s="675"/>
      <c r="E46" s="675"/>
      <c r="F46" s="675"/>
      <c r="G46" s="675"/>
      <c r="H46" s="675"/>
      <c r="I46" s="675"/>
      <c r="J46" s="676"/>
      <c r="K46" s="673">
        <f>SUM(K40:M45)</f>
        <v>0</v>
      </c>
      <c r="L46" s="673"/>
      <c r="M46" s="673"/>
      <c r="N46" s="673">
        <f>SUM(N40:P45)</f>
        <v>0</v>
      </c>
      <c r="O46" s="673"/>
      <c r="P46" s="673"/>
      <c r="Q46" s="280"/>
    </row>
    <row r="47" spans="2:17" ht="3.75" customHeight="1">
      <c r="B47" s="264"/>
      <c r="C47" s="265"/>
      <c r="D47" s="265"/>
      <c r="E47" s="265"/>
      <c r="F47" s="265"/>
      <c r="G47" s="265"/>
      <c r="H47" s="265"/>
      <c r="I47" s="265"/>
      <c r="J47" s="265"/>
      <c r="K47" s="265"/>
      <c r="L47" s="265"/>
      <c r="M47" s="265"/>
      <c r="N47" s="265"/>
      <c r="O47" s="265"/>
      <c r="P47" s="265"/>
      <c r="Q47" s="264"/>
    </row>
    <row r="48" spans="2:17" ht="18.75" customHeight="1">
      <c r="B48" s="302" t="s">
        <v>212</v>
      </c>
      <c r="C48" s="404"/>
      <c r="D48" s="404"/>
      <c r="E48" s="404"/>
      <c r="F48" s="404"/>
      <c r="G48" s="404"/>
      <c r="H48" s="404"/>
      <c r="I48" s="404"/>
      <c r="J48" s="404"/>
      <c r="K48" s="404"/>
      <c r="L48" s="404"/>
      <c r="M48" s="404"/>
      <c r="N48" s="404"/>
      <c r="O48" s="404"/>
      <c r="P48" s="404"/>
      <c r="Q48" s="405"/>
    </row>
    <row r="49" spans="2:17" ht="12.75">
      <c r="B49" s="567"/>
      <c r="C49" s="566" t="s">
        <v>213</v>
      </c>
      <c r="D49" s="640"/>
      <c r="E49" s="640"/>
      <c r="F49" s="640"/>
      <c r="G49" s="640"/>
      <c r="H49" s="640"/>
      <c r="I49" s="640"/>
      <c r="J49" s="640"/>
      <c r="K49" s="666"/>
      <c r="L49" s="666"/>
      <c r="M49" s="666"/>
      <c r="N49" s="474">
        <f>IF(K51=0,0,K49/K51)</f>
        <v>0</v>
      </c>
      <c r="O49" s="474"/>
      <c r="P49" s="474"/>
      <c r="Q49" s="264"/>
    </row>
    <row r="50" spans="2:17" ht="12.75">
      <c r="B50" s="366"/>
      <c r="C50" s="566" t="s">
        <v>214</v>
      </c>
      <c r="D50" s="640"/>
      <c r="E50" s="640"/>
      <c r="F50" s="640"/>
      <c r="G50" s="640"/>
      <c r="H50" s="640"/>
      <c r="I50" s="640"/>
      <c r="J50" s="640"/>
      <c r="K50" s="666"/>
      <c r="L50" s="666"/>
      <c r="M50" s="666"/>
      <c r="N50" s="474">
        <f>IF(K51=0,0,K50/K51)</f>
        <v>0</v>
      </c>
      <c r="O50" s="474"/>
      <c r="P50" s="474"/>
      <c r="Q50" s="265"/>
    </row>
    <row r="51" spans="2:17" ht="12.75">
      <c r="B51" s="366"/>
      <c r="C51" s="566" t="s">
        <v>145</v>
      </c>
      <c r="D51" s="640"/>
      <c r="E51" s="640"/>
      <c r="F51" s="640"/>
      <c r="G51" s="640"/>
      <c r="H51" s="640"/>
      <c r="I51" s="640"/>
      <c r="J51" s="640"/>
      <c r="K51" s="672"/>
      <c r="L51" s="672"/>
      <c r="M51" s="672"/>
      <c r="N51" s="474">
        <v>1</v>
      </c>
      <c r="O51" s="474"/>
      <c r="P51" s="474"/>
      <c r="Q51" s="265"/>
    </row>
    <row r="52" spans="2:17" ht="12.75">
      <c r="B52" s="568"/>
      <c r="C52" s="566" t="s">
        <v>215</v>
      </c>
      <c r="D52" s="640"/>
      <c r="E52" s="640"/>
      <c r="F52" s="640"/>
      <c r="G52" s="640"/>
      <c r="H52" s="640"/>
      <c r="I52" s="640"/>
      <c r="J52" s="640"/>
      <c r="K52" s="666"/>
      <c r="L52" s="666"/>
      <c r="M52" s="666"/>
      <c r="N52" s="474">
        <f>IF(K51=0,0,K52/K51)</f>
        <v>0</v>
      </c>
      <c r="O52" s="474"/>
      <c r="P52" s="474"/>
      <c r="Q52" s="280"/>
    </row>
    <row r="53" spans="2:17" ht="9.75" customHeight="1">
      <c r="B53" s="264"/>
      <c r="C53" s="265"/>
      <c r="D53" s="265"/>
      <c r="E53" s="265"/>
      <c r="F53" s="265"/>
      <c r="G53" s="265"/>
      <c r="H53" s="265"/>
      <c r="I53" s="265"/>
      <c r="J53" s="265"/>
      <c r="K53" s="265"/>
      <c r="L53" s="265"/>
      <c r="M53" s="265"/>
      <c r="N53" s="265"/>
      <c r="O53" s="265"/>
      <c r="P53" s="265"/>
      <c r="Q53" s="264"/>
    </row>
  </sheetData>
  <sheetProtection password="DFEA" sheet="1" objects="1" scenarios="1" selectLockedCells="1"/>
  <mergeCells count="65">
    <mergeCell ref="C7:P7"/>
    <mergeCell ref="B8:Q8"/>
    <mergeCell ref="B9:Q9"/>
    <mergeCell ref="B28:Q28"/>
    <mergeCell ref="B27:Q27"/>
    <mergeCell ref="B12:Q12"/>
    <mergeCell ref="B11:Q11"/>
    <mergeCell ref="C13:P26"/>
    <mergeCell ref="C10:P10"/>
    <mergeCell ref="B38:Q38"/>
    <mergeCell ref="C29:P34"/>
    <mergeCell ref="C37:F37"/>
    <mergeCell ref="G37:I37"/>
    <mergeCell ref="J37:M37"/>
    <mergeCell ref="N37:P37"/>
    <mergeCell ref="B35:Q35"/>
    <mergeCell ref="B36:Q36"/>
    <mergeCell ref="K44:M44"/>
    <mergeCell ref="N44:P44"/>
    <mergeCell ref="N42:P42"/>
    <mergeCell ref="K40:M40"/>
    <mergeCell ref="N40:P40"/>
    <mergeCell ref="K42:M42"/>
    <mergeCell ref="K43:M43"/>
    <mergeCell ref="N43:P43"/>
    <mergeCell ref="D40:J40"/>
    <mergeCell ref="K39:M39"/>
    <mergeCell ref="Q39:Q46"/>
    <mergeCell ref="D41:J41"/>
    <mergeCell ref="K41:M41"/>
    <mergeCell ref="C46:J46"/>
    <mergeCell ref="N39:P39"/>
    <mergeCell ref="D45:J45"/>
    <mergeCell ref="D44:J44"/>
    <mergeCell ref="K46:M46"/>
    <mergeCell ref="C52:J52"/>
    <mergeCell ref="D42:J42"/>
    <mergeCell ref="B39:B45"/>
    <mergeCell ref="N41:P41"/>
    <mergeCell ref="C49:J49"/>
    <mergeCell ref="K49:M49"/>
    <mergeCell ref="N49:P49"/>
    <mergeCell ref="N46:P46"/>
    <mergeCell ref="B47:Q47"/>
    <mergeCell ref="B48:Q48"/>
    <mergeCell ref="N45:P45"/>
    <mergeCell ref="D39:J39"/>
    <mergeCell ref="B53:Q53"/>
    <mergeCell ref="C51:J51"/>
    <mergeCell ref="K50:M50"/>
    <mergeCell ref="N50:P50"/>
    <mergeCell ref="Q49:Q52"/>
    <mergeCell ref="K51:M51"/>
    <mergeCell ref="B49:B52"/>
    <mergeCell ref="N51:P51"/>
    <mergeCell ref="D43:J43"/>
    <mergeCell ref="C50:J50"/>
    <mergeCell ref="K52:M52"/>
    <mergeCell ref="C2:P2"/>
    <mergeCell ref="B3:Q3"/>
    <mergeCell ref="C4:P4"/>
    <mergeCell ref="B5:Q5"/>
    <mergeCell ref="B6:Q6"/>
    <mergeCell ref="N52:P52"/>
    <mergeCell ref="K45:M45"/>
  </mergeCells>
  <conditionalFormatting sqref="C13:C25">
    <cfRule type="expression" priority="3" dxfId="2" stopIfTrue="1">
      <formula>LEFT($C$10,1)="b"</formula>
    </cfRule>
  </conditionalFormatting>
  <dataValidations count="5">
    <dataValidation type="list" allowBlank="1" showInputMessage="1" showErrorMessage="1" sqref="C10">
      <formula1>L_Fundusz_2_1</formula1>
    </dataValidation>
    <dataValidation type="textLength" allowBlank="1" showInputMessage="1" showErrorMessage="1" errorTitle="Uzasadnienie" error="Maksymalna długość tekstu 1500 znaków" sqref="C29:P34">
      <formula1>0</formula1>
      <formula2>1500</formula2>
    </dataValidation>
    <dataValidation type="textLength" allowBlank="1" showInputMessage="1" showErrorMessage="1" errorTitle="Informacja na temat wnioskowania" error="Maksymalna długość opisu 1500 znaków" sqref="C13:P26">
      <formula1>0</formula1>
      <formula2>3000</formula2>
    </dataValidation>
    <dataValidation type="date" operator="lessThan" allowBlank="1" showInputMessage="1" showErrorMessage="1" errorTitle="Planowana data zakończenia " error="Data nie może być większa niż 2017-04-30" sqref="N37:P37">
      <formula1>42855</formula1>
    </dataValidation>
    <dataValidation type="list" allowBlank="1" showInputMessage="1" showErrorMessage="1" sqref="C7:P7">
      <formula1>L_Fundusz_1</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4"/>
  <drawing r:id="rId3"/>
  <legacyDrawing r:id="rId2"/>
  <oleObjects>
    <oleObject progId="Word.Document.8" shapeId="440428" r:id="rId1"/>
  </oleObjects>
</worksheet>
</file>

<file path=xl/worksheets/sheet4.xml><?xml version="1.0" encoding="utf-8"?>
<worksheet xmlns="http://schemas.openxmlformats.org/spreadsheetml/2006/main" xmlns:r="http://schemas.openxmlformats.org/officeDocument/2006/relationships">
  <sheetPr codeName="Arkusz9"/>
  <dimension ref="A2:Q21"/>
  <sheetViews>
    <sheetView showRowColHeaders="0" zoomScalePageLayoutView="0" workbookViewId="0" topLeftCell="A1">
      <selection activeCell="B21" sqref="B21:Q21"/>
    </sheetView>
  </sheetViews>
  <sheetFormatPr defaultColWidth="9.140625" defaultRowHeight="12.75"/>
  <cols>
    <col min="1" max="1" width="0.71875" style="44" customWidth="1"/>
    <col min="2" max="2" width="1.1484375" style="44" customWidth="1"/>
    <col min="3" max="16" width="9.140625" style="44" customWidth="1"/>
    <col min="17" max="17" width="1.57421875" style="44" customWidth="1"/>
    <col min="18" max="16384" width="9.140625" style="44" customWidth="1"/>
  </cols>
  <sheetData>
    <row r="2" spans="1:17" s="42" customFormat="1" ht="55.5" customHeight="1">
      <c r="A2" s="41"/>
      <c r="B2" s="5"/>
      <c r="C2" s="549"/>
      <c r="D2" s="549"/>
      <c r="E2" s="549"/>
      <c r="F2" s="549"/>
      <c r="G2" s="549"/>
      <c r="H2" s="549"/>
      <c r="I2" s="549"/>
      <c r="J2" s="549"/>
      <c r="K2" s="549"/>
      <c r="L2" s="549"/>
      <c r="M2" s="549"/>
      <c r="N2" s="549"/>
      <c r="O2" s="549"/>
      <c r="P2" s="549"/>
      <c r="Q2" s="2"/>
    </row>
    <row r="3" spans="1:17" s="42" customFormat="1" ht="55.5" customHeight="1">
      <c r="A3" s="41"/>
      <c r="B3" s="402" t="s">
        <v>65</v>
      </c>
      <c r="C3" s="656"/>
      <c r="D3" s="656"/>
      <c r="E3" s="656"/>
      <c r="F3" s="656"/>
      <c r="G3" s="656"/>
      <c r="H3" s="656"/>
      <c r="I3" s="656"/>
      <c r="J3" s="656"/>
      <c r="K3" s="656"/>
      <c r="L3" s="656"/>
      <c r="M3" s="656"/>
      <c r="N3" s="656"/>
      <c r="O3" s="656"/>
      <c r="P3" s="656"/>
      <c r="Q3" s="657"/>
    </row>
    <row r="4" spans="2:17" s="42" customFormat="1" ht="20.25" customHeight="1">
      <c r="B4" s="550" t="s">
        <v>209</v>
      </c>
      <c r="C4" s="566"/>
      <c r="D4" s="566"/>
      <c r="E4" s="566"/>
      <c r="F4" s="566"/>
      <c r="G4" s="566"/>
      <c r="H4" s="566"/>
      <c r="I4" s="566"/>
      <c r="J4" s="566"/>
      <c r="K4" s="566"/>
      <c r="L4" s="566"/>
      <c r="M4" s="566"/>
      <c r="N4" s="566"/>
      <c r="O4" s="566"/>
      <c r="P4" s="566"/>
      <c r="Q4" s="550"/>
    </row>
    <row r="5" spans="2:17" s="42" customFormat="1" ht="12.75">
      <c r="B5" s="17"/>
      <c r="C5" s="677" t="s">
        <v>210</v>
      </c>
      <c r="D5" s="439"/>
      <c r="E5" s="439"/>
      <c r="F5" s="440"/>
      <c r="G5" s="704">
        <f>Fundusz!G37</f>
        <v>0</v>
      </c>
      <c r="H5" s="705"/>
      <c r="I5" s="705"/>
      <c r="J5" s="680" t="s">
        <v>211</v>
      </c>
      <c r="K5" s="681"/>
      <c r="L5" s="681"/>
      <c r="M5" s="682"/>
      <c r="N5" s="702">
        <f>Fundusz!N37</f>
        <v>0</v>
      </c>
      <c r="O5" s="703"/>
      <c r="P5" s="703"/>
      <c r="Q5" s="17"/>
    </row>
    <row r="6" spans="2:17" s="42" customFormat="1" ht="3" customHeight="1">
      <c r="B6" s="281"/>
      <c r="C6" s="265"/>
      <c r="D6" s="265"/>
      <c r="E6" s="265"/>
      <c r="F6" s="265"/>
      <c r="G6" s="265"/>
      <c r="H6" s="265"/>
      <c r="I6" s="265"/>
      <c r="J6" s="265"/>
      <c r="K6" s="265"/>
      <c r="L6" s="265"/>
      <c r="M6" s="265"/>
      <c r="N6" s="265"/>
      <c r="O6" s="265"/>
      <c r="P6" s="265"/>
      <c r="Q6" s="281"/>
    </row>
    <row r="7" spans="2:17" s="42" customFormat="1" ht="25.5" customHeight="1">
      <c r="B7" s="281"/>
      <c r="C7" s="16"/>
      <c r="D7" s="365" t="s">
        <v>56</v>
      </c>
      <c r="E7" s="366"/>
      <c r="F7" s="366"/>
      <c r="G7" s="366"/>
      <c r="H7" s="366"/>
      <c r="I7" s="366"/>
      <c r="J7" s="366"/>
      <c r="K7" s="381" t="s">
        <v>57</v>
      </c>
      <c r="L7" s="366"/>
      <c r="M7" s="366"/>
      <c r="N7" s="381" t="s">
        <v>74</v>
      </c>
      <c r="O7" s="366"/>
      <c r="P7" s="366"/>
      <c r="Q7" s="264"/>
    </row>
    <row r="8" spans="2:17" s="42" customFormat="1" ht="12.75">
      <c r="B8" s="281"/>
      <c r="C8" s="37">
        <v>1</v>
      </c>
      <c r="D8" s="701">
        <f>Fundusz!D40</f>
        <v>0</v>
      </c>
      <c r="E8" s="701"/>
      <c r="F8" s="701"/>
      <c r="G8" s="701"/>
      <c r="H8" s="701"/>
      <c r="I8" s="701"/>
      <c r="J8" s="701"/>
      <c r="K8" s="699">
        <f>Fundusz!K40</f>
        <v>0</v>
      </c>
      <c r="L8" s="699"/>
      <c r="M8" s="699"/>
      <c r="N8" s="700">
        <f>ROUND(Fundusz!N40/P_Waluta,0)</f>
        <v>0</v>
      </c>
      <c r="O8" s="700"/>
      <c r="P8" s="700"/>
      <c r="Q8" s="265"/>
    </row>
    <row r="9" spans="2:17" s="42" customFormat="1" ht="12.75">
      <c r="B9" s="281"/>
      <c r="C9" s="37">
        <v>2</v>
      </c>
      <c r="D9" s="701">
        <f>Fundusz!D41</f>
        <v>0</v>
      </c>
      <c r="E9" s="701"/>
      <c r="F9" s="701"/>
      <c r="G9" s="701"/>
      <c r="H9" s="701"/>
      <c r="I9" s="701"/>
      <c r="J9" s="701"/>
      <c r="K9" s="699">
        <f>Fundusz!K41</f>
        <v>0</v>
      </c>
      <c r="L9" s="699"/>
      <c r="M9" s="699"/>
      <c r="N9" s="700">
        <f>ROUND(Fundusz!N41/P_Waluta,0)</f>
        <v>0</v>
      </c>
      <c r="O9" s="700"/>
      <c r="P9" s="700"/>
      <c r="Q9" s="265"/>
    </row>
    <row r="10" spans="2:17" s="42" customFormat="1" ht="12.75">
      <c r="B10" s="281"/>
      <c r="C10" s="37">
        <v>3</v>
      </c>
      <c r="D10" s="701">
        <f>Fundusz!D42</f>
        <v>0</v>
      </c>
      <c r="E10" s="701"/>
      <c r="F10" s="701"/>
      <c r="G10" s="701"/>
      <c r="H10" s="701"/>
      <c r="I10" s="701"/>
      <c r="J10" s="701"/>
      <c r="K10" s="699">
        <f>Fundusz!K42</f>
        <v>0</v>
      </c>
      <c r="L10" s="699"/>
      <c r="M10" s="699"/>
      <c r="N10" s="700">
        <f>ROUND(Fundusz!N42/P_Waluta,0)</f>
        <v>0</v>
      </c>
      <c r="O10" s="700"/>
      <c r="P10" s="700"/>
      <c r="Q10" s="265"/>
    </row>
    <row r="11" spans="2:17" s="42" customFormat="1" ht="12.75">
      <c r="B11" s="281"/>
      <c r="C11" s="37">
        <v>4</v>
      </c>
      <c r="D11" s="701">
        <f>Fundusz!D43</f>
        <v>0</v>
      </c>
      <c r="E11" s="701"/>
      <c r="F11" s="701"/>
      <c r="G11" s="701"/>
      <c r="H11" s="701"/>
      <c r="I11" s="701"/>
      <c r="J11" s="701"/>
      <c r="K11" s="699">
        <f>Fundusz!K43</f>
        <v>0</v>
      </c>
      <c r="L11" s="699"/>
      <c r="M11" s="699"/>
      <c r="N11" s="700">
        <f>ROUND(Fundusz!N43/P_Waluta,0)</f>
        <v>0</v>
      </c>
      <c r="O11" s="700"/>
      <c r="P11" s="700"/>
      <c r="Q11" s="265"/>
    </row>
    <row r="12" spans="2:17" s="42" customFormat="1" ht="12.75">
      <c r="B12" s="281"/>
      <c r="C12" s="37">
        <v>5</v>
      </c>
      <c r="D12" s="701">
        <f>Fundusz!D44</f>
        <v>0</v>
      </c>
      <c r="E12" s="701"/>
      <c r="F12" s="701"/>
      <c r="G12" s="701"/>
      <c r="H12" s="701"/>
      <c r="I12" s="701"/>
      <c r="J12" s="701"/>
      <c r="K12" s="699">
        <f>Fundusz!K44</f>
        <v>0</v>
      </c>
      <c r="L12" s="699"/>
      <c r="M12" s="699"/>
      <c r="N12" s="700">
        <f>ROUND(Fundusz!N44/P_Waluta,0)</f>
        <v>0</v>
      </c>
      <c r="O12" s="700"/>
      <c r="P12" s="700"/>
      <c r="Q12" s="265"/>
    </row>
    <row r="13" spans="2:17" s="42" customFormat="1" ht="12.75">
      <c r="B13" s="281"/>
      <c r="C13" s="37">
        <v>6</v>
      </c>
      <c r="D13" s="701">
        <f>Fundusz!D45</f>
        <v>0</v>
      </c>
      <c r="E13" s="701"/>
      <c r="F13" s="701"/>
      <c r="G13" s="701"/>
      <c r="H13" s="701"/>
      <c r="I13" s="701"/>
      <c r="J13" s="701"/>
      <c r="K13" s="699">
        <f>Fundusz!K45</f>
        <v>0</v>
      </c>
      <c r="L13" s="699"/>
      <c r="M13" s="699"/>
      <c r="N13" s="700">
        <f>ROUND(Fundusz!N45/P_Waluta,0)</f>
        <v>0</v>
      </c>
      <c r="O13" s="700"/>
      <c r="P13" s="700"/>
      <c r="Q13" s="265"/>
    </row>
    <row r="14" spans="2:17" s="42" customFormat="1" ht="12.75">
      <c r="B14" s="17"/>
      <c r="C14" s="674" t="s">
        <v>159</v>
      </c>
      <c r="D14" s="675"/>
      <c r="E14" s="675"/>
      <c r="F14" s="675"/>
      <c r="G14" s="675"/>
      <c r="H14" s="675"/>
      <c r="I14" s="675"/>
      <c r="J14" s="676"/>
      <c r="K14" s="699">
        <f>Fundusz!K46</f>
        <v>0</v>
      </c>
      <c r="L14" s="699"/>
      <c r="M14" s="699"/>
      <c r="N14" s="700">
        <f>ROUND(Fundusz!N46/P_Waluta,0)</f>
        <v>0</v>
      </c>
      <c r="O14" s="700"/>
      <c r="P14" s="700"/>
      <c r="Q14" s="280"/>
    </row>
    <row r="15" spans="2:17" s="42" customFormat="1" ht="3.75" customHeight="1">
      <c r="B15" s="264"/>
      <c r="C15" s="265"/>
      <c r="D15" s="265"/>
      <c r="E15" s="265"/>
      <c r="F15" s="265"/>
      <c r="G15" s="265"/>
      <c r="H15" s="265"/>
      <c r="I15" s="265"/>
      <c r="J15" s="265"/>
      <c r="K15" s="265"/>
      <c r="L15" s="265"/>
      <c r="M15" s="265"/>
      <c r="N15" s="265"/>
      <c r="O15" s="265"/>
      <c r="P15" s="265"/>
      <c r="Q15" s="264"/>
    </row>
    <row r="16" spans="2:17" s="42" customFormat="1" ht="18.75" customHeight="1">
      <c r="B16" s="302" t="s">
        <v>212</v>
      </c>
      <c r="C16" s="404"/>
      <c r="D16" s="404"/>
      <c r="E16" s="404"/>
      <c r="F16" s="404"/>
      <c r="G16" s="404"/>
      <c r="H16" s="404"/>
      <c r="I16" s="404"/>
      <c r="J16" s="404"/>
      <c r="K16" s="404"/>
      <c r="L16" s="404"/>
      <c r="M16" s="404"/>
      <c r="N16" s="404"/>
      <c r="O16" s="404"/>
      <c r="P16" s="404"/>
      <c r="Q16" s="405"/>
    </row>
    <row r="17" spans="2:17" s="42" customFormat="1" ht="12.75">
      <c r="B17" s="567"/>
      <c r="C17" s="566" t="s">
        <v>213</v>
      </c>
      <c r="D17" s="640"/>
      <c r="E17" s="640"/>
      <c r="F17" s="640"/>
      <c r="G17" s="640"/>
      <c r="H17" s="640"/>
      <c r="I17" s="640"/>
      <c r="J17" s="640"/>
      <c r="K17" s="700">
        <f>ROUND(Fundusz!K49/P_Waluta,0)</f>
        <v>0</v>
      </c>
      <c r="L17" s="700"/>
      <c r="M17" s="700"/>
      <c r="N17" s="474">
        <f>IF(K19=0,0,K17/K19)</f>
        <v>0</v>
      </c>
      <c r="O17" s="474"/>
      <c r="P17" s="474"/>
      <c r="Q17" s="264"/>
    </row>
    <row r="18" spans="2:17" s="42" customFormat="1" ht="12.75">
      <c r="B18" s="366"/>
      <c r="C18" s="566" t="s">
        <v>214</v>
      </c>
      <c r="D18" s="640"/>
      <c r="E18" s="640"/>
      <c r="F18" s="640"/>
      <c r="G18" s="640"/>
      <c r="H18" s="640"/>
      <c r="I18" s="640"/>
      <c r="J18" s="640"/>
      <c r="K18" s="700">
        <f>ROUND(Fundusz!K50/P_Waluta,0)</f>
        <v>0</v>
      </c>
      <c r="L18" s="700"/>
      <c r="M18" s="700"/>
      <c r="N18" s="474">
        <f>IF(K19=0,0,K17/K19)</f>
        <v>0</v>
      </c>
      <c r="O18" s="474"/>
      <c r="P18" s="474"/>
      <c r="Q18" s="265"/>
    </row>
    <row r="19" spans="2:17" s="42" customFormat="1" ht="12.75">
      <c r="B19" s="366"/>
      <c r="C19" s="566" t="s">
        <v>145</v>
      </c>
      <c r="D19" s="640"/>
      <c r="E19" s="640"/>
      <c r="F19" s="640"/>
      <c r="G19" s="640"/>
      <c r="H19" s="640"/>
      <c r="I19" s="640"/>
      <c r="J19" s="640"/>
      <c r="K19" s="700">
        <f>ROUND(Fundusz!K51/P_Waluta,0)</f>
        <v>0</v>
      </c>
      <c r="L19" s="700"/>
      <c r="M19" s="700"/>
      <c r="N19" s="474">
        <v>1</v>
      </c>
      <c r="O19" s="474"/>
      <c r="P19" s="474"/>
      <c r="Q19" s="265"/>
    </row>
    <row r="20" spans="2:17" s="42" customFormat="1" ht="12.75">
      <c r="B20" s="568"/>
      <c r="C20" s="566" t="s">
        <v>215</v>
      </c>
      <c r="D20" s="640"/>
      <c r="E20" s="640"/>
      <c r="F20" s="640"/>
      <c r="G20" s="640"/>
      <c r="H20" s="640"/>
      <c r="I20" s="640"/>
      <c r="J20" s="640"/>
      <c r="K20" s="700">
        <f>ROUND(Fundusz!K52/P_Waluta,0)</f>
        <v>0</v>
      </c>
      <c r="L20" s="700"/>
      <c r="M20" s="700"/>
      <c r="N20" s="474">
        <f>IF(K19=0,0,K20/K19)</f>
        <v>0</v>
      </c>
      <c r="O20" s="474"/>
      <c r="P20" s="474"/>
      <c r="Q20" s="280"/>
    </row>
    <row r="21" spans="2:17" s="42" customFormat="1" ht="9.75" customHeight="1">
      <c r="B21" s="264"/>
      <c r="C21" s="265"/>
      <c r="D21" s="265"/>
      <c r="E21" s="265"/>
      <c r="F21" s="265"/>
      <c r="G21" s="265"/>
      <c r="H21" s="265"/>
      <c r="I21" s="265"/>
      <c r="J21" s="265"/>
      <c r="K21" s="265"/>
      <c r="L21" s="265"/>
      <c r="M21" s="265"/>
      <c r="N21" s="265"/>
      <c r="O21" s="265"/>
      <c r="P21" s="265"/>
      <c r="Q21" s="264"/>
    </row>
  </sheetData>
  <sheetProtection password="DFEA" sheet="1" objects="1" scenarios="1" selectLockedCells="1"/>
  <mergeCells count="51">
    <mergeCell ref="N20:P20"/>
    <mergeCell ref="K11:M11"/>
    <mergeCell ref="B21:Q21"/>
    <mergeCell ref="K19:M19"/>
    <mergeCell ref="N19:P19"/>
    <mergeCell ref="C20:J20"/>
    <mergeCell ref="K20:M20"/>
    <mergeCell ref="B17:B20"/>
    <mergeCell ref="N18:P18"/>
    <mergeCell ref="C19:J19"/>
    <mergeCell ref="K18:M18"/>
    <mergeCell ref="C2:P2"/>
    <mergeCell ref="B4:Q4"/>
    <mergeCell ref="C5:F5"/>
    <mergeCell ref="G5:I5"/>
    <mergeCell ref="J5:M5"/>
    <mergeCell ref="N11:P11"/>
    <mergeCell ref="C18:J18"/>
    <mergeCell ref="B3:Q3"/>
    <mergeCell ref="Q7:Q14"/>
    <mergeCell ref="D11:J11"/>
    <mergeCell ref="B7:B13"/>
    <mergeCell ref="N5:P5"/>
    <mergeCell ref="Q17:Q20"/>
    <mergeCell ref="N12:P12"/>
    <mergeCell ref="D10:J10"/>
    <mergeCell ref="D12:J12"/>
    <mergeCell ref="K12:M12"/>
    <mergeCell ref="B6:Q6"/>
    <mergeCell ref="N13:P13"/>
    <mergeCell ref="K10:M10"/>
    <mergeCell ref="D13:J13"/>
    <mergeCell ref="D7:J7"/>
    <mergeCell ref="K9:M9"/>
    <mergeCell ref="D8:J8"/>
    <mergeCell ref="K7:M7"/>
    <mergeCell ref="N7:P7"/>
    <mergeCell ref="N8:P8"/>
    <mergeCell ref="K13:M13"/>
    <mergeCell ref="B15:Q15"/>
    <mergeCell ref="K8:M8"/>
    <mergeCell ref="N10:P10"/>
    <mergeCell ref="N17:P17"/>
    <mergeCell ref="B16:Q16"/>
    <mergeCell ref="K14:M14"/>
    <mergeCell ref="N14:P14"/>
    <mergeCell ref="C14:J14"/>
    <mergeCell ref="D9:J9"/>
    <mergeCell ref="N9:P9"/>
    <mergeCell ref="K17:M17"/>
    <mergeCell ref="C17:J17"/>
  </mergeCells>
  <dataValidations count="1">
    <dataValidation type="date" operator="lessThan" allowBlank="1" showInputMessage="1" showErrorMessage="1" errorTitle="Planowana data zakończenia " error="Data nie może być większa niż 2017-04-30" sqref="N5:P5">
      <formula1>42855</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drawing r:id="rId3"/>
  <legacyDrawing r:id="rId2"/>
  <oleObjects>
    <oleObject progId="Word.Document.8" shapeId="1238239" r:id="rId1"/>
  </oleObjects>
</worksheet>
</file>

<file path=xl/worksheets/sheet5.xml><?xml version="1.0" encoding="utf-8"?>
<worksheet xmlns="http://schemas.openxmlformats.org/spreadsheetml/2006/main" xmlns:r="http://schemas.openxmlformats.org/officeDocument/2006/relationships">
  <sheetPr codeName="Arkusz6"/>
  <dimension ref="A2:Q54"/>
  <sheetViews>
    <sheetView showRowColHeaders="0" zoomScalePageLayoutView="0" workbookViewId="0" topLeftCell="A1">
      <selection activeCell="G6" sqref="G6"/>
    </sheetView>
  </sheetViews>
  <sheetFormatPr defaultColWidth="9.140625" defaultRowHeight="12.75"/>
  <cols>
    <col min="1" max="1" width="5.8515625" style="44" customWidth="1"/>
    <col min="2" max="2" width="1.8515625" style="44" customWidth="1"/>
    <col min="3" max="3" width="6.421875" style="44" customWidth="1"/>
    <col min="4" max="5" width="7.7109375" style="44" customWidth="1"/>
    <col min="6" max="6" width="9.140625" style="44" customWidth="1"/>
    <col min="7" max="7" width="15.00390625" style="44" customWidth="1"/>
    <col min="8" max="15" width="9.57421875" style="44" customWidth="1"/>
    <col min="16" max="16" width="1.421875" style="44" customWidth="1"/>
    <col min="17" max="17" width="10.28125" style="44" bestFit="1" customWidth="1"/>
    <col min="18" max="16384" width="9.140625" style="44" customWidth="1"/>
  </cols>
  <sheetData>
    <row r="2" spans="1:17" ht="60" customHeight="1">
      <c r="A2" s="4"/>
      <c r="B2" s="712"/>
      <c r="C2" s="713"/>
      <c r="D2" s="713"/>
      <c r="E2" s="713"/>
      <c r="F2" s="713"/>
      <c r="G2" s="713"/>
      <c r="H2" s="713"/>
      <c r="I2" s="713"/>
      <c r="J2" s="713"/>
      <c r="K2" s="713"/>
      <c r="L2" s="713"/>
      <c r="M2" s="713"/>
      <c r="N2" s="713"/>
      <c r="O2" s="713"/>
      <c r="P2" s="714"/>
      <c r="Q2" s="70"/>
    </row>
    <row r="3" spans="1:17" ht="24.75" customHeight="1">
      <c r="A3" s="72"/>
      <c r="B3" s="715" t="s">
        <v>29</v>
      </c>
      <c r="C3" s="716"/>
      <c r="D3" s="716"/>
      <c r="E3" s="716"/>
      <c r="F3" s="716"/>
      <c r="G3" s="716"/>
      <c r="H3" s="716"/>
      <c r="I3" s="716"/>
      <c r="J3" s="716"/>
      <c r="K3" s="716"/>
      <c r="L3" s="716"/>
      <c r="M3" s="716"/>
      <c r="N3" s="716"/>
      <c r="O3" s="716"/>
      <c r="P3" s="717"/>
      <c r="Q3" s="70"/>
    </row>
    <row r="4" spans="1:17" ht="12.75">
      <c r="A4" s="72"/>
      <c r="B4" s="706" t="s">
        <v>30</v>
      </c>
      <c r="C4" s="706"/>
      <c r="D4" s="706"/>
      <c r="E4" s="706"/>
      <c r="F4" s="706"/>
      <c r="G4" s="171">
        <f>Wniosek!K220</f>
        <v>1907609</v>
      </c>
      <c r="H4" s="82"/>
      <c r="I4" s="83"/>
      <c r="J4" s="83"/>
      <c r="K4" s="83"/>
      <c r="L4" s="83"/>
      <c r="M4" s="83"/>
      <c r="N4" s="83"/>
      <c r="O4" s="83"/>
      <c r="P4" s="84"/>
      <c r="Q4" s="70"/>
    </row>
    <row r="5" spans="1:17" ht="12.75">
      <c r="A5" s="72"/>
      <c r="B5" s="706" t="s">
        <v>31</v>
      </c>
      <c r="C5" s="706"/>
      <c r="D5" s="706"/>
      <c r="E5" s="706"/>
      <c r="F5" s="706"/>
      <c r="G5" s="172">
        <f>Wniosek!N214</f>
        <v>0.85</v>
      </c>
      <c r="H5" s="76"/>
      <c r="I5" s="74"/>
      <c r="J5" s="74"/>
      <c r="K5" s="74"/>
      <c r="L5" s="74"/>
      <c r="M5" s="74"/>
      <c r="N5" s="74"/>
      <c r="O5" s="74"/>
      <c r="P5" s="85"/>
      <c r="Q5" s="70"/>
    </row>
    <row r="6" spans="1:17" ht="12.75">
      <c r="A6" s="72"/>
      <c r="B6" s="706" t="s">
        <v>32</v>
      </c>
      <c r="C6" s="706"/>
      <c r="D6" s="706"/>
      <c r="E6" s="706"/>
      <c r="F6" s="706"/>
      <c r="G6" s="112" t="s">
        <v>33</v>
      </c>
      <c r="H6" s="77"/>
      <c r="I6" s="74"/>
      <c r="J6" s="74"/>
      <c r="K6" s="74"/>
      <c r="L6" s="74"/>
      <c r="M6" s="74"/>
      <c r="N6" s="74"/>
      <c r="O6" s="74"/>
      <c r="P6" s="85"/>
      <c r="Q6" s="70"/>
    </row>
    <row r="7" spans="1:17" ht="12.75">
      <c r="A7" s="72"/>
      <c r="B7" s="709" t="s">
        <v>34</v>
      </c>
      <c r="C7" s="710"/>
      <c r="D7" s="710"/>
      <c r="E7" s="710"/>
      <c r="F7" s="711"/>
      <c r="G7" s="108">
        <f>IF(ISBLANK(G6),"",VLOOKUP(G6,Listy!H:I,2,FALSE))</f>
        <v>25</v>
      </c>
      <c r="H7" s="63" t="s">
        <v>35</v>
      </c>
      <c r="I7" s="75"/>
      <c r="J7" s="74"/>
      <c r="K7" s="74"/>
      <c r="L7" s="74"/>
      <c r="M7" s="74"/>
      <c r="N7" s="74"/>
      <c r="O7" s="74"/>
      <c r="P7" s="85"/>
      <c r="Q7" s="70"/>
    </row>
    <row r="8" spans="1:17" ht="12.75">
      <c r="A8" s="72"/>
      <c r="B8" s="706" t="s">
        <v>36</v>
      </c>
      <c r="C8" s="706"/>
      <c r="D8" s="706"/>
      <c r="E8" s="706"/>
      <c r="F8" s="706"/>
      <c r="G8" s="111">
        <v>0</v>
      </c>
      <c r="H8" s="78"/>
      <c r="I8" s="74"/>
      <c r="J8" s="74"/>
      <c r="K8" s="74"/>
      <c r="L8" s="74"/>
      <c r="M8" s="74"/>
      <c r="N8" s="74"/>
      <c r="O8" s="74"/>
      <c r="P8" s="85"/>
      <c r="Q8" s="70"/>
    </row>
    <row r="9" spans="1:17" ht="12.75">
      <c r="A9" s="72"/>
      <c r="B9" s="143"/>
      <c r="C9" s="144"/>
      <c r="D9" s="145"/>
      <c r="E9" s="145"/>
      <c r="F9" s="145"/>
      <c r="G9" s="79"/>
      <c r="H9" s="73"/>
      <c r="I9" s="74"/>
      <c r="J9" s="74"/>
      <c r="K9" s="74"/>
      <c r="L9" s="74"/>
      <c r="M9" s="74"/>
      <c r="N9" s="74"/>
      <c r="O9" s="74"/>
      <c r="P9" s="85"/>
      <c r="Q9" s="70"/>
    </row>
    <row r="10" spans="1:17" ht="12.75">
      <c r="A10" s="72"/>
      <c r="B10" s="706" t="s">
        <v>37</v>
      </c>
      <c r="C10" s="706"/>
      <c r="D10" s="706"/>
      <c r="E10" s="706"/>
      <c r="F10" s="706"/>
      <c r="G10" s="109">
        <f>NPV(G8,N15:N43)</f>
        <v>0</v>
      </c>
      <c r="H10" s="76"/>
      <c r="I10" s="74"/>
      <c r="J10" s="74"/>
      <c r="K10" s="74"/>
      <c r="L10" s="74"/>
      <c r="M10" s="74"/>
      <c r="N10" s="74"/>
      <c r="O10" s="74"/>
      <c r="P10" s="85"/>
      <c r="Q10" s="70"/>
    </row>
    <row r="11" spans="1:17" ht="12.75">
      <c r="A11" s="72"/>
      <c r="B11" s="143"/>
      <c r="C11" s="144"/>
      <c r="D11" s="145"/>
      <c r="E11" s="145"/>
      <c r="F11" s="145"/>
      <c r="G11" s="81"/>
      <c r="H11" s="73"/>
      <c r="I11" s="74"/>
      <c r="J11" s="74"/>
      <c r="K11" s="74"/>
      <c r="L11" s="74"/>
      <c r="M11" s="74"/>
      <c r="N11" s="74"/>
      <c r="O11" s="74"/>
      <c r="P11" s="85"/>
      <c r="Q11" s="70"/>
    </row>
    <row r="12" spans="1:17" ht="12.75">
      <c r="A12" s="72"/>
      <c r="B12" s="706" t="s">
        <v>38</v>
      </c>
      <c r="C12" s="706"/>
      <c r="D12" s="706"/>
      <c r="E12" s="706"/>
      <c r="F12" s="706"/>
      <c r="G12" s="110">
        <f>IF(ISERROR(G10/G4),"",G10/G4)</f>
        <v>0</v>
      </c>
      <c r="H12" s="160"/>
      <c r="I12" s="161"/>
      <c r="J12" s="161"/>
      <c r="K12" s="161"/>
      <c r="L12" s="161"/>
      <c r="M12" s="161"/>
      <c r="N12" s="161"/>
      <c r="O12" s="161"/>
      <c r="P12" s="162"/>
      <c r="Q12" s="70"/>
    </row>
    <row r="13" spans="1:17" ht="12" customHeight="1">
      <c r="A13" s="72"/>
      <c r="B13" s="720"/>
      <c r="C13" s="721"/>
      <c r="D13" s="721"/>
      <c r="E13" s="721"/>
      <c r="F13" s="721"/>
      <c r="G13" s="721"/>
      <c r="H13" s="722"/>
      <c r="I13" s="722"/>
      <c r="J13" s="722"/>
      <c r="K13" s="722"/>
      <c r="L13" s="722"/>
      <c r="M13" s="722"/>
      <c r="N13" s="722"/>
      <c r="O13" s="722"/>
      <c r="P13" s="723"/>
      <c r="Q13" s="70"/>
    </row>
    <row r="14" spans="1:17" ht="15" customHeight="1">
      <c r="A14" s="72"/>
      <c r="B14" s="90"/>
      <c r="C14" s="96"/>
      <c r="D14" s="707" t="s">
        <v>39</v>
      </c>
      <c r="E14" s="708"/>
      <c r="F14" s="707" t="s">
        <v>96</v>
      </c>
      <c r="G14" s="708"/>
      <c r="H14" s="707" t="s">
        <v>97</v>
      </c>
      <c r="I14" s="708"/>
      <c r="J14" s="707" t="s">
        <v>98</v>
      </c>
      <c r="K14" s="708"/>
      <c r="L14" s="93" t="s">
        <v>40</v>
      </c>
      <c r="M14" s="92"/>
      <c r="N14" s="707" t="s">
        <v>41</v>
      </c>
      <c r="O14" s="708"/>
      <c r="P14" s="91"/>
      <c r="Q14" s="70"/>
    </row>
    <row r="15" spans="1:17" ht="12.75">
      <c r="A15" s="72"/>
      <c r="B15" s="95"/>
      <c r="C15" s="94">
        <v>1</v>
      </c>
      <c r="D15" s="724">
        <v>2012</v>
      </c>
      <c r="E15" s="724"/>
      <c r="F15" s="718">
        <v>0</v>
      </c>
      <c r="G15" s="718"/>
      <c r="H15" s="718">
        <v>0</v>
      </c>
      <c r="I15" s="718"/>
      <c r="J15" s="719">
        <f>F15-H15</f>
        <v>0</v>
      </c>
      <c r="K15" s="719"/>
      <c r="L15" s="725">
        <f>IF((ISERROR(J15/F15)),"",J15/F15)</f>
      </c>
      <c r="M15" s="725"/>
      <c r="N15" s="719">
        <f>IF((ISERROR(F15*(L15-$G$8))),"",F15*(L15-$G$8))</f>
      </c>
      <c r="O15" s="719"/>
      <c r="P15" s="97"/>
      <c r="Q15" s="105"/>
    </row>
    <row r="16" spans="1:17" ht="12.75">
      <c r="A16" s="72"/>
      <c r="B16" s="88"/>
      <c r="C16" s="89">
        <v>2</v>
      </c>
      <c r="D16" s="724">
        <v>2013</v>
      </c>
      <c r="E16" s="724"/>
      <c r="F16" s="718">
        <v>0</v>
      </c>
      <c r="G16" s="718"/>
      <c r="H16" s="718">
        <v>0</v>
      </c>
      <c r="I16" s="718"/>
      <c r="J16" s="719">
        <f aca="true" t="shared" si="0" ref="J16:J43">F16-H16</f>
        <v>0</v>
      </c>
      <c r="K16" s="719"/>
      <c r="L16" s="725">
        <f aca="true" t="shared" si="1" ref="L16:L27">IF((ISERROR(J16/F16)),"",J16/F16)</f>
      </c>
      <c r="M16" s="725"/>
      <c r="N16" s="719">
        <f aca="true" t="shared" si="2" ref="N16:N43">IF((ISERROR(F16*(L16-$G$8))),"",F16*(L16-$G$8))</f>
      </c>
      <c r="O16" s="719"/>
      <c r="P16" s="98"/>
      <c r="Q16" s="70"/>
    </row>
    <row r="17" spans="1:17" ht="12.75">
      <c r="A17" s="72"/>
      <c r="B17" s="88"/>
      <c r="C17" s="89">
        <v>3</v>
      </c>
      <c r="D17" s="724">
        <v>2014</v>
      </c>
      <c r="E17" s="724"/>
      <c r="F17" s="718">
        <v>0</v>
      </c>
      <c r="G17" s="718"/>
      <c r="H17" s="718">
        <v>0</v>
      </c>
      <c r="I17" s="718"/>
      <c r="J17" s="719">
        <f t="shared" si="0"/>
        <v>0</v>
      </c>
      <c r="K17" s="719"/>
      <c r="L17" s="725">
        <f t="shared" si="1"/>
      </c>
      <c r="M17" s="725"/>
      <c r="N17" s="719">
        <f t="shared" si="2"/>
      </c>
      <c r="O17" s="719"/>
      <c r="P17" s="98"/>
      <c r="Q17" s="70"/>
    </row>
    <row r="18" spans="1:17" ht="12.75">
      <c r="A18" s="72"/>
      <c r="B18" s="88"/>
      <c r="C18" s="89">
        <v>4</v>
      </c>
      <c r="D18" s="724">
        <v>2015</v>
      </c>
      <c r="E18" s="724"/>
      <c r="F18" s="718">
        <v>0</v>
      </c>
      <c r="G18" s="718"/>
      <c r="H18" s="718">
        <v>0</v>
      </c>
      <c r="I18" s="718"/>
      <c r="J18" s="719">
        <f t="shared" si="0"/>
        <v>0</v>
      </c>
      <c r="K18" s="719"/>
      <c r="L18" s="725">
        <f t="shared" si="1"/>
      </c>
      <c r="M18" s="725"/>
      <c r="N18" s="719">
        <f t="shared" si="2"/>
      </c>
      <c r="O18" s="719"/>
      <c r="P18" s="98"/>
      <c r="Q18" s="70"/>
    </row>
    <row r="19" spans="1:17" ht="12.75">
      <c r="A19" s="72"/>
      <c r="B19" s="88"/>
      <c r="C19" s="89">
        <v>5</v>
      </c>
      <c r="D19" s="724">
        <v>2016</v>
      </c>
      <c r="E19" s="724"/>
      <c r="F19" s="718">
        <v>0</v>
      </c>
      <c r="G19" s="718"/>
      <c r="H19" s="718">
        <v>0</v>
      </c>
      <c r="I19" s="718"/>
      <c r="J19" s="719">
        <f t="shared" si="0"/>
        <v>0</v>
      </c>
      <c r="K19" s="719"/>
      <c r="L19" s="725">
        <f t="shared" si="1"/>
      </c>
      <c r="M19" s="725"/>
      <c r="N19" s="719">
        <f t="shared" si="2"/>
      </c>
      <c r="O19" s="719"/>
      <c r="P19" s="98"/>
      <c r="Q19" s="70"/>
    </row>
    <row r="20" spans="1:17" ht="12.75">
      <c r="A20" s="72"/>
      <c r="B20" s="88"/>
      <c r="C20" s="89">
        <v>6</v>
      </c>
      <c r="D20" s="724">
        <v>2017</v>
      </c>
      <c r="E20" s="724"/>
      <c r="F20" s="718">
        <v>0</v>
      </c>
      <c r="G20" s="718"/>
      <c r="H20" s="718">
        <v>0</v>
      </c>
      <c r="I20" s="718"/>
      <c r="J20" s="719">
        <f t="shared" si="0"/>
        <v>0</v>
      </c>
      <c r="K20" s="719"/>
      <c r="L20" s="725">
        <f t="shared" si="1"/>
      </c>
      <c r="M20" s="725"/>
      <c r="N20" s="719">
        <f t="shared" si="2"/>
      </c>
      <c r="O20" s="719"/>
      <c r="P20" s="98"/>
      <c r="Q20" s="70"/>
    </row>
    <row r="21" spans="1:17" ht="12.75">
      <c r="A21" s="72"/>
      <c r="B21" s="88"/>
      <c r="C21" s="89">
        <v>7</v>
      </c>
      <c r="D21" s="724">
        <v>2018</v>
      </c>
      <c r="E21" s="724"/>
      <c r="F21" s="718">
        <v>0</v>
      </c>
      <c r="G21" s="718"/>
      <c r="H21" s="718">
        <v>0</v>
      </c>
      <c r="I21" s="718"/>
      <c r="J21" s="719">
        <f t="shared" si="0"/>
        <v>0</v>
      </c>
      <c r="K21" s="719"/>
      <c r="L21" s="725">
        <f t="shared" si="1"/>
      </c>
      <c r="M21" s="725"/>
      <c r="N21" s="719">
        <f t="shared" si="2"/>
      </c>
      <c r="O21" s="719"/>
      <c r="P21" s="98"/>
      <c r="Q21" s="70"/>
    </row>
    <row r="22" spans="1:17" ht="12.75">
      <c r="A22" s="72"/>
      <c r="B22" s="88"/>
      <c r="C22" s="89">
        <v>8</v>
      </c>
      <c r="D22" s="724">
        <v>2019</v>
      </c>
      <c r="E22" s="724"/>
      <c r="F22" s="718">
        <v>0</v>
      </c>
      <c r="G22" s="718"/>
      <c r="H22" s="718">
        <v>0</v>
      </c>
      <c r="I22" s="718"/>
      <c r="J22" s="719">
        <f t="shared" si="0"/>
        <v>0</v>
      </c>
      <c r="K22" s="719"/>
      <c r="L22" s="725">
        <f t="shared" si="1"/>
      </c>
      <c r="M22" s="725"/>
      <c r="N22" s="719">
        <f t="shared" si="2"/>
      </c>
      <c r="O22" s="719"/>
      <c r="P22" s="98"/>
      <c r="Q22" s="70"/>
    </row>
    <row r="23" spans="1:17" ht="12.75">
      <c r="A23" s="72"/>
      <c r="B23" s="88"/>
      <c r="C23" s="89">
        <v>9</v>
      </c>
      <c r="D23" s="724">
        <v>2020</v>
      </c>
      <c r="E23" s="724"/>
      <c r="F23" s="718">
        <v>0</v>
      </c>
      <c r="G23" s="718"/>
      <c r="H23" s="718">
        <v>0</v>
      </c>
      <c r="I23" s="718"/>
      <c r="J23" s="719">
        <f t="shared" si="0"/>
        <v>0</v>
      </c>
      <c r="K23" s="719"/>
      <c r="L23" s="725">
        <f t="shared" si="1"/>
      </c>
      <c r="M23" s="725"/>
      <c r="N23" s="719">
        <f t="shared" si="2"/>
      </c>
      <c r="O23" s="719"/>
      <c r="P23" s="98"/>
      <c r="Q23" s="70"/>
    </row>
    <row r="24" spans="1:17" ht="12.75">
      <c r="A24" s="72"/>
      <c r="B24" s="88"/>
      <c r="C24" s="89">
        <v>10</v>
      </c>
      <c r="D24" s="724">
        <v>2021</v>
      </c>
      <c r="E24" s="724"/>
      <c r="F24" s="718">
        <v>0</v>
      </c>
      <c r="G24" s="718"/>
      <c r="H24" s="718">
        <v>0</v>
      </c>
      <c r="I24" s="718"/>
      <c r="J24" s="719">
        <f t="shared" si="0"/>
        <v>0</v>
      </c>
      <c r="K24" s="719"/>
      <c r="L24" s="725">
        <f t="shared" si="1"/>
      </c>
      <c r="M24" s="725"/>
      <c r="N24" s="719">
        <f t="shared" si="2"/>
      </c>
      <c r="O24" s="719"/>
      <c r="P24" s="98"/>
      <c r="Q24" s="70"/>
    </row>
    <row r="25" spans="1:17" ht="12.75">
      <c r="A25" s="72"/>
      <c r="B25" s="88"/>
      <c r="C25" s="89">
        <v>11</v>
      </c>
      <c r="D25" s="724">
        <v>2022</v>
      </c>
      <c r="E25" s="724"/>
      <c r="F25" s="718">
        <v>0</v>
      </c>
      <c r="G25" s="718"/>
      <c r="H25" s="718">
        <v>0</v>
      </c>
      <c r="I25" s="718"/>
      <c r="J25" s="719">
        <f t="shared" si="0"/>
        <v>0</v>
      </c>
      <c r="K25" s="719"/>
      <c r="L25" s="725">
        <f t="shared" si="1"/>
      </c>
      <c r="M25" s="725"/>
      <c r="N25" s="719">
        <f t="shared" si="2"/>
      </c>
      <c r="O25" s="719"/>
      <c r="P25" s="98"/>
      <c r="Q25" s="70"/>
    </row>
    <row r="26" spans="1:17" ht="12.75">
      <c r="A26" s="72"/>
      <c r="B26" s="88"/>
      <c r="C26" s="89">
        <v>12</v>
      </c>
      <c r="D26" s="724">
        <v>2023</v>
      </c>
      <c r="E26" s="724"/>
      <c r="F26" s="718">
        <v>0</v>
      </c>
      <c r="G26" s="718"/>
      <c r="H26" s="718">
        <v>0</v>
      </c>
      <c r="I26" s="718"/>
      <c r="J26" s="719">
        <f t="shared" si="0"/>
        <v>0</v>
      </c>
      <c r="K26" s="719"/>
      <c r="L26" s="725">
        <f t="shared" si="1"/>
      </c>
      <c r="M26" s="725"/>
      <c r="N26" s="719">
        <f t="shared" si="2"/>
      </c>
      <c r="O26" s="719"/>
      <c r="P26" s="98"/>
      <c r="Q26" s="70"/>
    </row>
    <row r="27" spans="1:17" ht="12.75">
      <c r="A27" s="72"/>
      <c r="B27" s="88"/>
      <c r="C27" s="89">
        <v>13</v>
      </c>
      <c r="D27" s="724">
        <v>2024</v>
      </c>
      <c r="E27" s="724"/>
      <c r="F27" s="718">
        <v>0</v>
      </c>
      <c r="G27" s="718"/>
      <c r="H27" s="718">
        <v>0</v>
      </c>
      <c r="I27" s="718"/>
      <c r="J27" s="719">
        <f t="shared" si="0"/>
        <v>0</v>
      </c>
      <c r="K27" s="719"/>
      <c r="L27" s="725">
        <f t="shared" si="1"/>
      </c>
      <c r="M27" s="725"/>
      <c r="N27" s="719">
        <f t="shared" si="2"/>
      </c>
      <c r="O27" s="719"/>
      <c r="P27" s="98"/>
      <c r="Q27" s="70"/>
    </row>
    <row r="28" spans="1:17" ht="12.75">
      <c r="A28" s="72"/>
      <c r="B28" s="88"/>
      <c r="C28" s="89">
        <v>14</v>
      </c>
      <c r="D28" s="724">
        <v>2025</v>
      </c>
      <c r="E28" s="724"/>
      <c r="F28" s="718">
        <v>0</v>
      </c>
      <c r="G28" s="718"/>
      <c r="H28" s="718">
        <v>0</v>
      </c>
      <c r="I28" s="718"/>
      <c r="J28" s="719">
        <f t="shared" si="0"/>
        <v>0</v>
      </c>
      <c r="K28" s="719"/>
      <c r="L28" s="725">
        <f aca="true" t="shared" si="3" ref="L28:L43">IF((ISERROR(J28/F28)),"",J28/F28)</f>
      </c>
      <c r="M28" s="725"/>
      <c r="N28" s="719">
        <f t="shared" si="2"/>
      </c>
      <c r="O28" s="719"/>
      <c r="P28" s="98"/>
      <c r="Q28" s="70"/>
    </row>
    <row r="29" spans="1:17" ht="12.75">
      <c r="A29" s="72"/>
      <c r="B29" s="88"/>
      <c r="C29" s="89">
        <v>15</v>
      </c>
      <c r="D29" s="724">
        <v>2026</v>
      </c>
      <c r="E29" s="724"/>
      <c r="F29" s="718">
        <v>0</v>
      </c>
      <c r="G29" s="718"/>
      <c r="H29" s="718">
        <v>0</v>
      </c>
      <c r="I29" s="718"/>
      <c r="J29" s="719">
        <f t="shared" si="0"/>
        <v>0</v>
      </c>
      <c r="K29" s="719"/>
      <c r="L29" s="725">
        <f t="shared" si="3"/>
      </c>
      <c r="M29" s="725"/>
      <c r="N29" s="719">
        <f t="shared" si="2"/>
      </c>
      <c r="O29" s="719"/>
      <c r="P29" s="98"/>
      <c r="Q29" s="70"/>
    </row>
    <row r="30" spans="1:17" ht="12.75">
      <c r="A30" s="72"/>
      <c r="B30" s="88"/>
      <c r="C30" s="89">
        <v>16</v>
      </c>
      <c r="D30" s="724">
        <v>2027</v>
      </c>
      <c r="E30" s="724"/>
      <c r="F30" s="718">
        <v>0</v>
      </c>
      <c r="G30" s="718"/>
      <c r="H30" s="718">
        <v>0</v>
      </c>
      <c r="I30" s="718"/>
      <c r="J30" s="719">
        <f t="shared" si="0"/>
        <v>0</v>
      </c>
      <c r="K30" s="719"/>
      <c r="L30" s="725">
        <f t="shared" si="3"/>
      </c>
      <c r="M30" s="725"/>
      <c r="N30" s="719">
        <f t="shared" si="2"/>
      </c>
      <c r="O30" s="719"/>
      <c r="P30" s="98"/>
      <c r="Q30" s="70"/>
    </row>
    <row r="31" spans="1:17" ht="12.75">
      <c r="A31" s="72"/>
      <c r="B31" s="88"/>
      <c r="C31" s="89">
        <v>17</v>
      </c>
      <c r="D31" s="724">
        <v>2028</v>
      </c>
      <c r="E31" s="724"/>
      <c r="F31" s="718">
        <v>0</v>
      </c>
      <c r="G31" s="718"/>
      <c r="H31" s="718">
        <v>0</v>
      </c>
      <c r="I31" s="718"/>
      <c r="J31" s="719">
        <f t="shared" si="0"/>
        <v>0</v>
      </c>
      <c r="K31" s="719"/>
      <c r="L31" s="725">
        <f t="shared" si="3"/>
      </c>
      <c r="M31" s="725"/>
      <c r="N31" s="719">
        <f t="shared" si="2"/>
      </c>
      <c r="O31" s="719"/>
      <c r="P31" s="98"/>
      <c r="Q31" s="70"/>
    </row>
    <row r="32" spans="1:17" ht="12.75">
      <c r="A32" s="72"/>
      <c r="B32" s="88"/>
      <c r="C32" s="89">
        <v>18</v>
      </c>
      <c r="D32" s="724">
        <v>2029</v>
      </c>
      <c r="E32" s="724"/>
      <c r="F32" s="718">
        <v>0</v>
      </c>
      <c r="G32" s="718"/>
      <c r="H32" s="718">
        <v>0</v>
      </c>
      <c r="I32" s="718"/>
      <c r="J32" s="719">
        <f t="shared" si="0"/>
        <v>0</v>
      </c>
      <c r="K32" s="719"/>
      <c r="L32" s="725">
        <f t="shared" si="3"/>
      </c>
      <c r="M32" s="725"/>
      <c r="N32" s="719">
        <f t="shared" si="2"/>
      </c>
      <c r="O32" s="719"/>
      <c r="P32" s="98"/>
      <c r="Q32" s="70"/>
    </row>
    <row r="33" spans="1:17" ht="12.75">
      <c r="A33" s="72"/>
      <c r="B33" s="88"/>
      <c r="C33" s="89">
        <v>19</v>
      </c>
      <c r="D33" s="724">
        <v>2030</v>
      </c>
      <c r="E33" s="724"/>
      <c r="F33" s="718">
        <v>0</v>
      </c>
      <c r="G33" s="718"/>
      <c r="H33" s="718">
        <v>0</v>
      </c>
      <c r="I33" s="718"/>
      <c r="J33" s="719">
        <f t="shared" si="0"/>
        <v>0</v>
      </c>
      <c r="K33" s="719"/>
      <c r="L33" s="725">
        <f t="shared" si="3"/>
      </c>
      <c r="M33" s="725"/>
      <c r="N33" s="719">
        <f t="shared" si="2"/>
      </c>
      <c r="O33" s="719"/>
      <c r="P33" s="98"/>
      <c r="Q33" s="70"/>
    </row>
    <row r="34" spans="1:17" ht="12.75">
      <c r="A34" s="72"/>
      <c r="B34" s="88"/>
      <c r="C34" s="89">
        <v>20</v>
      </c>
      <c r="D34" s="724">
        <v>2031</v>
      </c>
      <c r="E34" s="724"/>
      <c r="F34" s="718">
        <v>0</v>
      </c>
      <c r="G34" s="718"/>
      <c r="H34" s="718">
        <v>0</v>
      </c>
      <c r="I34" s="718"/>
      <c r="J34" s="719">
        <f t="shared" si="0"/>
        <v>0</v>
      </c>
      <c r="K34" s="719"/>
      <c r="L34" s="725">
        <f t="shared" si="3"/>
      </c>
      <c r="M34" s="725"/>
      <c r="N34" s="719">
        <f t="shared" si="2"/>
      </c>
      <c r="O34" s="719"/>
      <c r="P34" s="98"/>
      <c r="Q34" s="70"/>
    </row>
    <row r="35" spans="1:17" ht="12.75">
      <c r="A35" s="72"/>
      <c r="B35" s="88"/>
      <c r="C35" s="89">
        <v>21</v>
      </c>
      <c r="D35" s="724">
        <v>2032</v>
      </c>
      <c r="E35" s="724"/>
      <c r="F35" s="718">
        <v>0</v>
      </c>
      <c r="G35" s="718"/>
      <c r="H35" s="718">
        <v>0</v>
      </c>
      <c r="I35" s="718"/>
      <c r="J35" s="719">
        <f t="shared" si="0"/>
        <v>0</v>
      </c>
      <c r="K35" s="719"/>
      <c r="L35" s="725">
        <f t="shared" si="3"/>
      </c>
      <c r="M35" s="725"/>
      <c r="N35" s="719">
        <f t="shared" si="2"/>
      </c>
      <c r="O35" s="719"/>
      <c r="P35" s="98"/>
      <c r="Q35" s="70"/>
    </row>
    <row r="36" spans="1:17" ht="12.75">
      <c r="A36" s="72"/>
      <c r="B36" s="88"/>
      <c r="C36" s="89">
        <v>22</v>
      </c>
      <c r="D36" s="724">
        <v>2033</v>
      </c>
      <c r="E36" s="724"/>
      <c r="F36" s="718">
        <v>0</v>
      </c>
      <c r="G36" s="718"/>
      <c r="H36" s="718">
        <v>0</v>
      </c>
      <c r="I36" s="718"/>
      <c r="J36" s="719">
        <f t="shared" si="0"/>
        <v>0</v>
      </c>
      <c r="K36" s="719"/>
      <c r="L36" s="725">
        <f t="shared" si="3"/>
      </c>
      <c r="M36" s="725"/>
      <c r="N36" s="719">
        <f t="shared" si="2"/>
      </c>
      <c r="O36" s="719"/>
      <c r="P36" s="98"/>
      <c r="Q36" s="70"/>
    </row>
    <row r="37" spans="1:17" ht="12.75">
      <c r="A37" s="72"/>
      <c r="B37" s="88"/>
      <c r="C37" s="89">
        <v>23</v>
      </c>
      <c r="D37" s="724">
        <v>2034</v>
      </c>
      <c r="E37" s="724"/>
      <c r="F37" s="718">
        <v>0</v>
      </c>
      <c r="G37" s="718"/>
      <c r="H37" s="718">
        <v>0</v>
      </c>
      <c r="I37" s="718"/>
      <c r="J37" s="719">
        <f t="shared" si="0"/>
        <v>0</v>
      </c>
      <c r="K37" s="719"/>
      <c r="L37" s="725">
        <f t="shared" si="3"/>
      </c>
      <c r="M37" s="725"/>
      <c r="N37" s="719">
        <f t="shared" si="2"/>
      </c>
      <c r="O37" s="719"/>
      <c r="P37" s="98"/>
      <c r="Q37" s="70"/>
    </row>
    <row r="38" spans="1:17" ht="12.75">
      <c r="A38" s="72"/>
      <c r="B38" s="88"/>
      <c r="C38" s="89">
        <v>24</v>
      </c>
      <c r="D38" s="724">
        <v>2035</v>
      </c>
      <c r="E38" s="724"/>
      <c r="F38" s="718">
        <v>0</v>
      </c>
      <c r="G38" s="718"/>
      <c r="H38" s="718">
        <v>0</v>
      </c>
      <c r="I38" s="718"/>
      <c r="J38" s="719">
        <f t="shared" si="0"/>
        <v>0</v>
      </c>
      <c r="K38" s="719"/>
      <c r="L38" s="725">
        <f t="shared" si="3"/>
      </c>
      <c r="M38" s="725"/>
      <c r="N38" s="719">
        <f t="shared" si="2"/>
      </c>
      <c r="O38" s="719"/>
      <c r="P38" s="98"/>
      <c r="Q38" s="70"/>
    </row>
    <row r="39" spans="1:17" ht="12.75">
      <c r="A39" s="72"/>
      <c r="B39" s="88"/>
      <c r="C39" s="89">
        <v>25</v>
      </c>
      <c r="D39" s="724">
        <v>2036</v>
      </c>
      <c r="E39" s="724"/>
      <c r="F39" s="718">
        <v>0</v>
      </c>
      <c r="G39" s="718"/>
      <c r="H39" s="718">
        <v>0</v>
      </c>
      <c r="I39" s="718"/>
      <c r="J39" s="719">
        <f t="shared" si="0"/>
        <v>0</v>
      </c>
      <c r="K39" s="719"/>
      <c r="L39" s="725">
        <f t="shared" si="3"/>
      </c>
      <c r="M39" s="725"/>
      <c r="N39" s="719">
        <f t="shared" si="2"/>
      </c>
      <c r="O39" s="719"/>
      <c r="P39" s="98"/>
      <c r="Q39" s="70"/>
    </row>
    <row r="40" spans="1:17" ht="12.75">
      <c r="A40" s="72"/>
      <c r="B40" s="88"/>
      <c r="C40" s="89">
        <v>26</v>
      </c>
      <c r="D40" s="724">
        <v>2037</v>
      </c>
      <c r="E40" s="724"/>
      <c r="F40" s="718">
        <v>0</v>
      </c>
      <c r="G40" s="718"/>
      <c r="H40" s="718">
        <v>0</v>
      </c>
      <c r="I40" s="718"/>
      <c r="J40" s="719">
        <f t="shared" si="0"/>
        <v>0</v>
      </c>
      <c r="K40" s="719"/>
      <c r="L40" s="725">
        <f t="shared" si="3"/>
      </c>
      <c r="M40" s="725"/>
      <c r="N40" s="719">
        <f t="shared" si="2"/>
      </c>
      <c r="O40" s="719"/>
      <c r="P40" s="98"/>
      <c r="Q40" s="70"/>
    </row>
    <row r="41" spans="1:17" ht="12.75">
      <c r="A41" s="72"/>
      <c r="B41" s="88"/>
      <c r="C41" s="89">
        <v>27</v>
      </c>
      <c r="D41" s="724">
        <v>2038</v>
      </c>
      <c r="E41" s="724"/>
      <c r="F41" s="718">
        <v>0</v>
      </c>
      <c r="G41" s="718"/>
      <c r="H41" s="718">
        <v>0</v>
      </c>
      <c r="I41" s="718"/>
      <c r="J41" s="719">
        <f t="shared" si="0"/>
        <v>0</v>
      </c>
      <c r="K41" s="719"/>
      <c r="L41" s="725">
        <f t="shared" si="3"/>
      </c>
      <c r="M41" s="725"/>
      <c r="N41" s="719">
        <f t="shared" si="2"/>
      </c>
      <c r="O41" s="719"/>
      <c r="P41" s="98"/>
      <c r="Q41" s="70"/>
    </row>
    <row r="42" spans="1:17" ht="12.75">
      <c r="A42" s="72"/>
      <c r="B42" s="88"/>
      <c r="C42" s="89">
        <v>28</v>
      </c>
      <c r="D42" s="724">
        <v>2039</v>
      </c>
      <c r="E42" s="724"/>
      <c r="F42" s="718">
        <v>0</v>
      </c>
      <c r="G42" s="718"/>
      <c r="H42" s="718">
        <v>0</v>
      </c>
      <c r="I42" s="718"/>
      <c r="J42" s="719">
        <f t="shared" si="0"/>
        <v>0</v>
      </c>
      <c r="K42" s="719"/>
      <c r="L42" s="725">
        <f t="shared" si="3"/>
      </c>
      <c r="M42" s="725"/>
      <c r="N42" s="719">
        <f t="shared" si="2"/>
      </c>
      <c r="O42" s="719"/>
      <c r="P42" s="98"/>
      <c r="Q42" s="70"/>
    </row>
    <row r="43" spans="1:17" ht="12.75">
      <c r="A43" s="72"/>
      <c r="B43" s="99"/>
      <c r="C43" s="100">
        <v>29</v>
      </c>
      <c r="D43" s="724">
        <v>2040</v>
      </c>
      <c r="E43" s="724"/>
      <c r="F43" s="718">
        <v>0</v>
      </c>
      <c r="G43" s="718"/>
      <c r="H43" s="718">
        <v>0</v>
      </c>
      <c r="I43" s="718"/>
      <c r="J43" s="719">
        <f t="shared" si="0"/>
        <v>0</v>
      </c>
      <c r="K43" s="719"/>
      <c r="L43" s="725">
        <f t="shared" si="3"/>
      </c>
      <c r="M43" s="725"/>
      <c r="N43" s="719">
        <f t="shared" si="2"/>
      </c>
      <c r="O43" s="719"/>
      <c r="P43" s="98"/>
      <c r="Q43" s="70"/>
    </row>
    <row r="44" spans="1:17" ht="3.75" customHeight="1">
      <c r="A44" s="72"/>
      <c r="B44" s="103"/>
      <c r="C44" s="102"/>
      <c r="D44" s="101"/>
      <c r="E44" s="101"/>
      <c r="F44" s="101"/>
      <c r="G44" s="101"/>
      <c r="H44" s="101"/>
      <c r="I44" s="101"/>
      <c r="J44" s="101"/>
      <c r="K44" s="101"/>
      <c r="L44" s="101"/>
      <c r="M44" s="101"/>
      <c r="N44" s="101"/>
      <c r="O44" s="101"/>
      <c r="P44" s="104"/>
      <c r="Q44" s="70"/>
    </row>
    <row r="45" spans="2:16" ht="12.75">
      <c r="B45" s="742" t="s">
        <v>47</v>
      </c>
      <c r="C45" s="743"/>
      <c r="D45" s="743"/>
      <c r="E45" s="743"/>
      <c r="F45" s="743"/>
      <c r="G45" s="743"/>
      <c r="H45" s="743"/>
      <c r="I45" s="743"/>
      <c r="J45" s="743"/>
      <c r="K45" s="743"/>
      <c r="L45" s="743"/>
      <c r="M45" s="743"/>
      <c r="N45" s="743"/>
      <c r="O45" s="743"/>
      <c r="P45" s="744"/>
    </row>
    <row r="46" spans="2:16" ht="12.75">
      <c r="B46" s="732"/>
      <c r="C46" s="733"/>
      <c r="D46" s="733"/>
      <c r="E46" s="733"/>
      <c r="F46" s="733"/>
      <c r="G46" s="733"/>
      <c r="H46" s="733"/>
      <c r="I46" s="733"/>
      <c r="J46" s="733"/>
      <c r="K46" s="733"/>
      <c r="L46" s="733"/>
      <c r="M46" s="733"/>
      <c r="N46" s="733"/>
      <c r="O46" s="733"/>
      <c r="P46" s="734"/>
    </row>
    <row r="47" spans="2:16" ht="12.75">
      <c r="B47" s="735" t="s">
        <v>48</v>
      </c>
      <c r="C47" s="736"/>
      <c r="D47" s="736"/>
      <c r="E47" s="736"/>
      <c r="F47" s="736"/>
      <c r="G47" s="736"/>
      <c r="H47" s="736"/>
      <c r="I47" s="737"/>
      <c r="J47" s="738">
        <f>Wniosek!K214</f>
        <v>1621467.65</v>
      </c>
      <c r="K47" s="739"/>
      <c r="L47" s="739"/>
      <c r="M47" s="739"/>
      <c r="N47" s="739"/>
      <c r="O47" s="740"/>
      <c r="P47" s="115"/>
    </row>
    <row r="48" spans="2:16" ht="12.75">
      <c r="B48" s="741"/>
      <c r="C48" s="730"/>
      <c r="D48" s="730"/>
      <c r="E48" s="730"/>
      <c r="F48" s="730"/>
      <c r="G48" s="730"/>
      <c r="H48" s="730"/>
      <c r="I48" s="730"/>
      <c r="J48" s="117"/>
      <c r="K48" s="117"/>
      <c r="L48" s="117"/>
      <c r="M48" s="117"/>
      <c r="N48" s="117"/>
      <c r="O48" s="117"/>
      <c r="P48" s="85"/>
    </row>
    <row r="49" spans="2:16" ht="12.75">
      <c r="B49" s="729" t="s">
        <v>49</v>
      </c>
      <c r="C49" s="730"/>
      <c r="D49" s="730"/>
      <c r="E49" s="730"/>
      <c r="F49" s="730"/>
      <c r="G49" s="730"/>
      <c r="H49" s="730"/>
      <c r="I49" s="731"/>
      <c r="J49" s="726" t="str">
        <f>IF(ISNUMBER(G12),IF(G12&gt;5%,L_Tak,L_Nie),"")</f>
        <v>NIE</v>
      </c>
      <c r="K49" s="727"/>
      <c r="L49" s="727"/>
      <c r="M49" s="727"/>
      <c r="N49" s="727"/>
      <c r="O49" s="728"/>
      <c r="P49" s="116"/>
    </row>
    <row r="50" spans="2:16" ht="12.75">
      <c r="B50" s="741"/>
      <c r="C50" s="730"/>
      <c r="D50" s="730"/>
      <c r="E50" s="730"/>
      <c r="F50" s="730"/>
      <c r="G50" s="730"/>
      <c r="H50" s="730"/>
      <c r="I50" s="730"/>
      <c r="J50" s="117"/>
      <c r="K50" s="117"/>
      <c r="L50" s="117"/>
      <c r="M50" s="117"/>
      <c r="N50" s="117"/>
      <c r="O50" s="117"/>
      <c r="P50" s="85"/>
    </row>
    <row r="51" spans="2:16" ht="12.75">
      <c r="B51" s="729" t="s">
        <v>50</v>
      </c>
      <c r="C51" s="730"/>
      <c r="D51" s="730"/>
      <c r="E51" s="730"/>
      <c r="F51" s="730"/>
      <c r="G51" s="730"/>
      <c r="H51" s="730"/>
      <c r="I51" s="731"/>
      <c r="J51" s="726" t="str">
        <f>IF(J49=L_Tak,IF((J47-(G10*G5))&gt;0,(J47-(G10*G5)),0),L_NieDotyczy)</f>
        <v>Nie dotyczy</v>
      </c>
      <c r="K51" s="727"/>
      <c r="L51" s="727"/>
      <c r="M51" s="727"/>
      <c r="N51" s="727"/>
      <c r="O51" s="728"/>
      <c r="P51" s="116"/>
    </row>
    <row r="52" spans="2:16" ht="12.75">
      <c r="B52" s="741"/>
      <c r="C52" s="730"/>
      <c r="D52" s="730"/>
      <c r="E52" s="730"/>
      <c r="F52" s="730"/>
      <c r="G52" s="730"/>
      <c r="H52" s="730"/>
      <c r="I52" s="730"/>
      <c r="J52" s="117"/>
      <c r="K52" s="117"/>
      <c r="L52" s="117"/>
      <c r="M52" s="117"/>
      <c r="N52" s="117"/>
      <c r="O52" s="117"/>
      <c r="P52" s="85"/>
    </row>
    <row r="53" spans="2:16" ht="12.75">
      <c r="B53" s="729" t="s">
        <v>51</v>
      </c>
      <c r="C53" s="730"/>
      <c r="D53" s="730"/>
      <c r="E53" s="730"/>
      <c r="F53" s="730"/>
      <c r="G53" s="730"/>
      <c r="H53" s="730"/>
      <c r="I53" s="731"/>
      <c r="J53" s="726" t="str">
        <f>IF(J49=L_Tak,IF(ISERROR(J51/G4),"",J51/G4),L_NieDotyczy)</f>
        <v>Nie dotyczy</v>
      </c>
      <c r="K53" s="727"/>
      <c r="L53" s="727"/>
      <c r="M53" s="727"/>
      <c r="N53" s="727"/>
      <c r="O53" s="728"/>
      <c r="P53" s="116"/>
    </row>
    <row r="54" spans="2:16" ht="12.75">
      <c r="B54" s="745"/>
      <c r="C54" s="746"/>
      <c r="D54" s="746"/>
      <c r="E54" s="746"/>
      <c r="F54" s="746"/>
      <c r="G54" s="746"/>
      <c r="H54" s="746"/>
      <c r="I54" s="746"/>
      <c r="J54" s="747"/>
      <c r="K54" s="747"/>
      <c r="L54" s="747"/>
      <c r="M54" s="747"/>
      <c r="N54" s="747"/>
      <c r="O54" s="747"/>
      <c r="P54" s="748"/>
    </row>
  </sheetData>
  <sheetProtection password="DFEA" sheet="1" objects="1" scenarios="1" selectLockedCells="1"/>
  <mergeCells count="203">
    <mergeCell ref="J49:O49"/>
    <mergeCell ref="B48:I48"/>
    <mergeCell ref="H43:I43"/>
    <mergeCell ref="J43:K43"/>
    <mergeCell ref="B45:P45"/>
    <mergeCell ref="B54:P54"/>
    <mergeCell ref="B50:I50"/>
    <mergeCell ref="B51:I51"/>
    <mergeCell ref="J51:O51"/>
    <mergeCell ref="B52:I52"/>
    <mergeCell ref="J53:O53"/>
    <mergeCell ref="B49:I49"/>
    <mergeCell ref="D42:E42"/>
    <mergeCell ref="F42:G42"/>
    <mergeCell ref="B53:I53"/>
    <mergeCell ref="L42:M42"/>
    <mergeCell ref="N42:O42"/>
    <mergeCell ref="B46:P46"/>
    <mergeCell ref="B47:I47"/>
    <mergeCell ref="J47:O47"/>
    <mergeCell ref="D43:E43"/>
    <mergeCell ref="F43:G43"/>
    <mergeCell ref="L38:M38"/>
    <mergeCell ref="N38:O38"/>
    <mergeCell ref="L43:M43"/>
    <mergeCell ref="N43:O43"/>
    <mergeCell ref="D40:E40"/>
    <mergeCell ref="F40:G40"/>
    <mergeCell ref="D41:E41"/>
    <mergeCell ref="F41:G41"/>
    <mergeCell ref="H42:I42"/>
    <mergeCell ref="J42:K42"/>
    <mergeCell ref="L39:M39"/>
    <mergeCell ref="N39:O39"/>
    <mergeCell ref="H39:I39"/>
    <mergeCell ref="J39:K39"/>
    <mergeCell ref="L41:M41"/>
    <mergeCell ref="N41:O41"/>
    <mergeCell ref="L40:M40"/>
    <mergeCell ref="N40:O40"/>
    <mergeCell ref="H41:I41"/>
    <mergeCell ref="J41:K41"/>
    <mergeCell ref="D38:E38"/>
    <mergeCell ref="F38:G38"/>
    <mergeCell ref="H38:I38"/>
    <mergeCell ref="J38:K38"/>
    <mergeCell ref="H40:I40"/>
    <mergeCell ref="D39:E39"/>
    <mergeCell ref="F39:G39"/>
    <mergeCell ref="J40:K40"/>
    <mergeCell ref="D37:E37"/>
    <mergeCell ref="F37:G37"/>
    <mergeCell ref="H37:I37"/>
    <mergeCell ref="J37:K37"/>
    <mergeCell ref="D34:E34"/>
    <mergeCell ref="F34:G34"/>
    <mergeCell ref="D36:E36"/>
    <mergeCell ref="F36:G36"/>
    <mergeCell ref="D35:E35"/>
    <mergeCell ref="F35:G35"/>
    <mergeCell ref="H36:I36"/>
    <mergeCell ref="J36:K36"/>
    <mergeCell ref="L37:M37"/>
    <mergeCell ref="N37:O37"/>
    <mergeCell ref="H33:I33"/>
    <mergeCell ref="J33:K33"/>
    <mergeCell ref="H34:I34"/>
    <mergeCell ref="J34:K34"/>
    <mergeCell ref="L33:M33"/>
    <mergeCell ref="N33:O33"/>
    <mergeCell ref="L36:M36"/>
    <mergeCell ref="N36:O36"/>
    <mergeCell ref="L32:M32"/>
    <mergeCell ref="N32:O32"/>
    <mergeCell ref="L34:M34"/>
    <mergeCell ref="N34:O34"/>
    <mergeCell ref="L35:M35"/>
    <mergeCell ref="N35:O35"/>
    <mergeCell ref="D33:E33"/>
    <mergeCell ref="F33:G33"/>
    <mergeCell ref="D32:E32"/>
    <mergeCell ref="F32:G32"/>
    <mergeCell ref="H35:I35"/>
    <mergeCell ref="J35:K35"/>
    <mergeCell ref="H32:I32"/>
    <mergeCell ref="J32:K32"/>
    <mergeCell ref="D30:E30"/>
    <mergeCell ref="F30:G30"/>
    <mergeCell ref="H31:I31"/>
    <mergeCell ref="J31:K31"/>
    <mergeCell ref="D31:E31"/>
    <mergeCell ref="F31:G31"/>
    <mergeCell ref="H30:I30"/>
    <mergeCell ref="J30:K30"/>
    <mergeCell ref="D28:E28"/>
    <mergeCell ref="F28:G28"/>
    <mergeCell ref="H28:I28"/>
    <mergeCell ref="J28:K28"/>
    <mergeCell ref="L29:M29"/>
    <mergeCell ref="N29:O29"/>
    <mergeCell ref="D29:E29"/>
    <mergeCell ref="F29:G29"/>
    <mergeCell ref="H29:I29"/>
    <mergeCell ref="J29:K29"/>
    <mergeCell ref="L31:M31"/>
    <mergeCell ref="N31:O31"/>
    <mergeCell ref="L30:M30"/>
    <mergeCell ref="N30:O30"/>
    <mergeCell ref="L28:M28"/>
    <mergeCell ref="N28:O28"/>
    <mergeCell ref="H27:I27"/>
    <mergeCell ref="J27:K27"/>
    <mergeCell ref="L27:M27"/>
    <mergeCell ref="N27:O27"/>
    <mergeCell ref="D24:E24"/>
    <mergeCell ref="F24:G24"/>
    <mergeCell ref="D25:E25"/>
    <mergeCell ref="F25:G25"/>
    <mergeCell ref="D27:E27"/>
    <mergeCell ref="F27:G27"/>
    <mergeCell ref="D26:E26"/>
    <mergeCell ref="F26:G26"/>
    <mergeCell ref="L22:M22"/>
    <mergeCell ref="N22:O22"/>
    <mergeCell ref="H24:I24"/>
    <mergeCell ref="J24:K24"/>
    <mergeCell ref="N23:O23"/>
    <mergeCell ref="J22:K22"/>
    <mergeCell ref="L23:M23"/>
    <mergeCell ref="N24:O24"/>
    <mergeCell ref="F23:G23"/>
    <mergeCell ref="L25:M25"/>
    <mergeCell ref="N25:O25"/>
    <mergeCell ref="L26:M26"/>
    <mergeCell ref="N26:O26"/>
    <mergeCell ref="H26:I26"/>
    <mergeCell ref="J26:K26"/>
    <mergeCell ref="H25:I25"/>
    <mergeCell ref="J25:K25"/>
    <mergeCell ref="L24:M24"/>
    <mergeCell ref="D20:E20"/>
    <mergeCell ref="F20:G20"/>
    <mergeCell ref="H20:I20"/>
    <mergeCell ref="H22:I22"/>
    <mergeCell ref="F22:G22"/>
    <mergeCell ref="D22:E22"/>
    <mergeCell ref="N21:O21"/>
    <mergeCell ref="D19:E19"/>
    <mergeCell ref="F19:G19"/>
    <mergeCell ref="H23:I23"/>
    <mergeCell ref="J23:K23"/>
    <mergeCell ref="J19:K19"/>
    <mergeCell ref="D23:E23"/>
    <mergeCell ref="D21:E21"/>
    <mergeCell ref="F21:G21"/>
    <mergeCell ref="H21:I21"/>
    <mergeCell ref="N16:O16"/>
    <mergeCell ref="L17:M17"/>
    <mergeCell ref="N17:O17"/>
    <mergeCell ref="L19:M19"/>
    <mergeCell ref="N19:O19"/>
    <mergeCell ref="N18:O18"/>
    <mergeCell ref="N20:O20"/>
    <mergeCell ref="H19:I19"/>
    <mergeCell ref="H18:I18"/>
    <mergeCell ref="J18:K18"/>
    <mergeCell ref="J20:K20"/>
    <mergeCell ref="L20:M20"/>
    <mergeCell ref="J21:K21"/>
    <mergeCell ref="L18:M18"/>
    <mergeCell ref="L21:M21"/>
    <mergeCell ref="J14:K14"/>
    <mergeCell ref="L15:M15"/>
    <mergeCell ref="J16:K16"/>
    <mergeCell ref="L16:M16"/>
    <mergeCell ref="J15:K15"/>
    <mergeCell ref="H15:I15"/>
    <mergeCell ref="D18:E18"/>
    <mergeCell ref="F18:G18"/>
    <mergeCell ref="D16:E16"/>
    <mergeCell ref="F16:G16"/>
    <mergeCell ref="D17:E17"/>
    <mergeCell ref="F17:G17"/>
    <mergeCell ref="B8:F8"/>
    <mergeCell ref="H17:I17"/>
    <mergeCell ref="J17:K17"/>
    <mergeCell ref="H16:I16"/>
    <mergeCell ref="B12:F12"/>
    <mergeCell ref="N15:O15"/>
    <mergeCell ref="B13:P13"/>
    <mergeCell ref="D14:E14"/>
    <mergeCell ref="D15:E15"/>
    <mergeCell ref="F15:G15"/>
    <mergeCell ref="B10:F10"/>
    <mergeCell ref="H14:I14"/>
    <mergeCell ref="B7:F7"/>
    <mergeCell ref="F14:G14"/>
    <mergeCell ref="N14:O14"/>
    <mergeCell ref="B2:P2"/>
    <mergeCell ref="B3:P3"/>
    <mergeCell ref="B4:F4"/>
    <mergeCell ref="B5:F5"/>
    <mergeCell ref="B6:F6"/>
  </mergeCells>
  <conditionalFormatting sqref="G12">
    <cfRule type="cellIs" priority="1" dxfId="0" operator="greaterThan" stopIfTrue="1">
      <formula>0.05</formula>
    </cfRule>
  </conditionalFormatting>
  <dataValidations count="1">
    <dataValidation type="list" allowBlank="1" showInputMessage="1" showErrorMessage="1" sqref="G6">
      <formula1>L_Sektor</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ignoredErrors>
    <ignoredError sqref="G5" unlockedFormula="1"/>
  </ignoredErrors>
  <drawing r:id="rId1"/>
</worksheet>
</file>

<file path=xl/worksheets/sheet6.xml><?xml version="1.0" encoding="utf-8"?>
<worksheet xmlns="http://schemas.openxmlformats.org/spreadsheetml/2006/main" xmlns:r="http://schemas.openxmlformats.org/officeDocument/2006/relationships">
  <sheetPr codeName="Arkusz7"/>
  <dimension ref="A2:Q55"/>
  <sheetViews>
    <sheetView showRowColHeaders="0" zoomScalePageLayoutView="0" workbookViewId="0" topLeftCell="A1">
      <selection activeCell="G8" sqref="G8"/>
    </sheetView>
  </sheetViews>
  <sheetFormatPr defaultColWidth="9.140625" defaultRowHeight="12.75"/>
  <cols>
    <col min="1" max="1" width="5.8515625" style="44" customWidth="1"/>
    <col min="2" max="2" width="1.8515625" style="44" customWidth="1"/>
    <col min="3" max="3" width="5.421875" style="44" customWidth="1"/>
    <col min="4" max="5" width="7.7109375" style="44" customWidth="1"/>
    <col min="6" max="6" width="9.140625" style="44" customWidth="1"/>
    <col min="7" max="7" width="15.57421875" style="44" customWidth="1"/>
    <col min="8" max="15" width="9.57421875" style="44" customWidth="1"/>
    <col min="16" max="16" width="1.421875" style="44" customWidth="1"/>
    <col min="17" max="17" width="10.28125" style="44" bestFit="1" customWidth="1"/>
    <col min="18" max="16384" width="9.140625" style="44" customWidth="1"/>
  </cols>
  <sheetData>
    <row r="2" spans="1:17" ht="60" customHeight="1">
      <c r="A2" s="4"/>
      <c r="B2" s="712"/>
      <c r="C2" s="713"/>
      <c r="D2" s="713"/>
      <c r="E2" s="713"/>
      <c r="F2" s="713"/>
      <c r="G2" s="713"/>
      <c r="H2" s="713"/>
      <c r="I2" s="713"/>
      <c r="J2" s="713"/>
      <c r="K2" s="713"/>
      <c r="L2" s="713"/>
      <c r="M2" s="713"/>
      <c r="N2" s="713"/>
      <c r="O2" s="713"/>
      <c r="P2" s="714"/>
      <c r="Q2" s="70"/>
    </row>
    <row r="3" spans="1:17" ht="24.75" customHeight="1">
      <c r="A3" s="72"/>
      <c r="B3" s="715" t="s">
        <v>29</v>
      </c>
      <c r="C3" s="716"/>
      <c r="D3" s="716"/>
      <c r="E3" s="716"/>
      <c r="F3" s="716"/>
      <c r="G3" s="716"/>
      <c r="H3" s="716"/>
      <c r="I3" s="716"/>
      <c r="J3" s="716"/>
      <c r="K3" s="716"/>
      <c r="L3" s="716"/>
      <c r="M3" s="716"/>
      <c r="N3" s="716"/>
      <c r="O3" s="716"/>
      <c r="P3" s="717"/>
      <c r="Q3" s="70"/>
    </row>
    <row r="4" spans="1:17" ht="12.75">
      <c r="A4" s="72"/>
      <c r="B4" s="749" t="s">
        <v>30</v>
      </c>
      <c r="C4" s="749"/>
      <c r="D4" s="749"/>
      <c r="E4" s="749"/>
      <c r="F4" s="749"/>
      <c r="G4" s="114">
        <f>ROUND('Zyski PLN'!G4/P_Waluta,0)</f>
        <v>458273</v>
      </c>
      <c r="H4" s="82"/>
      <c r="I4" s="83"/>
      <c r="J4" s="83"/>
      <c r="K4" s="83"/>
      <c r="L4" s="83"/>
      <c r="M4" s="83"/>
      <c r="N4" s="83"/>
      <c r="O4" s="83"/>
      <c r="P4" s="84"/>
      <c r="Q4" s="70"/>
    </row>
    <row r="5" spans="1:17" ht="12.75">
      <c r="A5" s="72"/>
      <c r="B5" s="749" t="s">
        <v>31</v>
      </c>
      <c r="C5" s="749"/>
      <c r="D5" s="749"/>
      <c r="E5" s="749"/>
      <c r="F5" s="749"/>
      <c r="G5" s="110">
        <f>'Zyski PLN'!G5</f>
        <v>0.85</v>
      </c>
      <c r="H5" s="76"/>
      <c r="I5" s="74"/>
      <c r="J5" s="74"/>
      <c r="K5" s="74"/>
      <c r="L5" s="74"/>
      <c r="M5" s="74"/>
      <c r="N5" s="74"/>
      <c r="O5" s="74"/>
      <c r="P5" s="85"/>
      <c r="Q5" s="70"/>
    </row>
    <row r="6" spans="1:17" ht="12.75">
      <c r="A6" s="72"/>
      <c r="B6" s="749" t="s">
        <v>32</v>
      </c>
      <c r="C6" s="749"/>
      <c r="D6" s="749"/>
      <c r="E6" s="749"/>
      <c r="F6" s="749"/>
      <c r="G6" s="113" t="str">
        <f>'Zyski PLN'!G6</f>
        <v>Energetyka</v>
      </c>
      <c r="H6" s="77"/>
      <c r="I6" s="74"/>
      <c r="J6" s="74"/>
      <c r="K6" s="74"/>
      <c r="L6" s="74"/>
      <c r="M6" s="74"/>
      <c r="N6" s="74"/>
      <c r="O6" s="74"/>
      <c r="P6" s="85"/>
      <c r="Q6" s="70"/>
    </row>
    <row r="7" spans="1:17" ht="12.75">
      <c r="A7" s="72"/>
      <c r="B7" s="750" t="s">
        <v>34</v>
      </c>
      <c r="C7" s="681"/>
      <c r="D7" s="681"/>
      <c r="E7" s="681"/>
      <c r="F7" s="682"/>
      <c r="G7" s="108">
        <f>'Zyski PLN'!G7</f>
        <v>25</v>
      </c>
      <c r="H7" s="63" t="s">
        <v>35</v>
      </c>
      <c r="I7" s="75"/>
      <c r="J7" s="74"/>
      <c r="K7" s="74"/>
      <c r="L7" s="74"/>
      <c r="M7" s="74"/>
      <c r="N7" s="74"/>
      <c r="O7" s="74"/>
      <c r="P7" s="85"/>
      <c r="Q7" s="70"/>
    </row>
    <row r="8" spans="1:17" ht="12.75">
      <c r="A8" s="72"/>
      <c r="B8" s="749" t="s">
        <v>36</v>
      </c>
      <c r="C8" s="749"/>
      <c r="D8" s="749"/>
      <c r="E8" s="749"/>
      <c r="F8" s="749"/>
      <c r="G8" s="110">
        <f>'Zyski PLN'!G8</f>
        <v>0</v>
      </c>
      <c r="H8" s="78"/>
      <c r="I8" s="74"/>
      <c r="J8" s="74"/>
      <c r="K8" s="74"/>
      <c r="L8" s="74"/>
      <c r="M8" s="74"/>
      <c r="N8" s="74"/>
      <c r="O8" s="74"/>
      <c r="P8" s="85"/>
      <c r="Q8" s="70"/>
    </row>
    <row r="9" spans="1:17" ht="12.75">
      <c r="A9" s="72"/>
      <c r="B9" s="86"/>
      <c r="C9" s="87"/>
      <c r="D9" s="80"/>
      <c r="E9" s="80"/>
      <c r="F9" s="80"/>
      <c r="G9" s="79"/>
      <c r="H9" s="73"/>
      <c r="I9" s="74"/>
      <c r="J9" s="74"/>
      <c r="K9" s="74"/>
      <c r="L9" s="74"/>
      <c r="M9" s="74"/>
      <c r="N9" s="74"/>
      <c r="O9" s="74"/>
      <c r="P9" s="85"/>
      <c r="Q9" s="70"/>
    </row>
    <row r="10" spans="1:17" ht="12.75">
      <c r="A10" s="72"/>
      <c r="B10" s="749" t="s">
        <v>37</v>
      </c>
      <c r="C10" s="749"/>
      <c r="D10" s="749"/>
      <c r="E10" s="749"/>
      <c r="F10" s="749"/>
      <c r="G10" s="118">
        <f>NPV(G8,N15:N43)</f>
        <v>0</v>
      </c>
      <c r="H10" s="76"/>
      <c r="I10" s="74"/>
      <c r="J10" s="74"/>
      <c r="K10" s="74"/>
      <c r="L10" s="74"/>
      <c r="M10" s="74"/>
      <c r="N10" s="74"/>
      <c r="O10" s="74"/>
      <c r="P10" s="85"/>
      <c r="Q10" s="70"/>
    </row>
    <row r="11" spans="1:17" ht="12.75">
      <c r="A11" s="72"/>
      <c r="B11" s="86"/>
      <c r="C11" s="87"/>
      <c r="D11" s="80"/>
      <c r="E11" s="80"/>
      <c r="F11" s="80"/>
      <c r="G11" s="81"/>
      <c r="H11" s="73"/>
      <c r="I11" s="74"/>
      <c r="J11" s="74"/>
      <c r="K11" s="74"/>
      <c r="L11" s="74"/>
      <c r="M11" s="74"/>
      <c r="N11" s="74"/>
      <c r="O11" s="74"/>
      <c r="P11" s="85"/>
      <c r="Q11" s="70"/>
    </row>
    <row r="12" spans="1:17" ht="12.75">
      <c r="A12" s="72"/>
      <c r="B12" s="749" t="s">
        <v>38</v>
      </c>
      <c r="C12" s="749"/>
      <c r="D12" s="749"/>
      <c r="E12" s="749"/>
      <c r="F12" s="749"/>
      <c r="G12" s="110">
        <f>IF(ISERROR(G10/G4),"",G10/G4)</f>
        <v>0</v>
      </c>
      <c r="H12" s="160"/>
      <c r="I12" s="161"/>
      <c r="J12" s="161"/>
      <c r="K12" s="161"/>
      <c r="L12" s="161"/>
      <c r="M12" s="161"/>
      <c r="N12" s="161"/>
      <c r="O12" s="161"/>
      <c r="P12" s="162"/>
      <c r="Q12" s="70"/>
    </row>
    <row r="13" spans="1:17" ht="12" customHeight="1">
      <c r="A13" s="72"/>
      <c r="B13" s="753"/>
      <c r="C13" s="753"/>
      <c r="D13" s="754"/>
      <c r="E13" s="754"/>
      <c r="F13" s="754"/>
      <c r="G13" s="754"/>
      <c r="H13" s="755"/>
      <c r="I13" s="755"/>
      <c r="J13" s="755"/>
      <c r="K13" s="755"/>
      <c r="L13" s="755"/>
      <c r="M13" s="755"/>
      <c r="N13" s="755"/>
      <c r="O13" s="755"/>
      <c r="P13" s="755"/>
      <c r="Q13" s="70"/>
    </row>
    <row r="14" spans="1:17" ht="16.5" customHeight="1">
      <c r="A14" s="72"/>
      <c r="B14" s="90"/>
      <c r="C14" s="96"/>
      <c r="D14" s="707" t="s">
        <v>39</v>
      </c>
      <c r="E14" s="708"/>
      <c r="F14" s="707" t="s">
        <v>96</v>
      </c>
      <c r="G14" s="708"/>
      <c r="H14" s="707" t="s">
        <v>97</v>
      </c>
      <c r="I14" s="708"/>
      <c r="J14" s="707" t="s">
        <v>98</v>
      </c>
      <c r="K14" s="708"/>
      <c r="L14" s="93" t="s">
        <v>40</v>
      </c>
      <c r="M14" s="92"/>
      <c r="N14" s="707" t="s">
        <v>41</v>
      </c>
      <c r="O14" s="708"/>
      <c r="P14" s="91"/>
      <c r="Q14" s="70"/>
    </row>
    <row r="15" spans="1:17" ht="12.75">
      <c r="A15" s="72"/>
      <c r="B15" s="95"/>
      <c r="C15" s="94">
        <v>1</v>
      </c>
      <c r="D15" s="724">
        <v>2012</v>
      </c>
      <c r="E15" s="724"/>
      <c r="F15" s="756">
        <f>ROUND('Zyski PLN'!F15:G15/P_Waluta,0)</f>
        <v>0</v>
      </c>
      <c r="G15" s="756"/>
      <c r="H15" s="756">
        <f>ROUND('Zyski PLN'!H15:I15/P_Waluta,0)</f>
        <v>0</v>
      </c>
      <c r="I15" s="756"/>
      <c r="J15" s="751">
        <f>F15-H15</f>
        <v>0</v>
      </c>
      <c r="K15" s="751"/>
      <c r="L15" s="752">
        <f>IF((ISERROR(J15/F15)),"",J15/F15)</f>
      </c>
      <c r="M15" s="752"/>
      <c r="N15" s="751">
        <f>IF((ISERROR(ROUND(F15*(L15-$G$8),0))),"",ROUND(F15*(L15-$G$8),0))</f>
      </c>
      <c r="O15" s="751"/>
      <c r="P15" s="97"/>
      <c r="Q15" s="105"/>
    </row>
    <row r="16" spans="1:17" ht="12.75">
      <c r="A16" s="72"/>
      <c r="B16" s="88"/>
      <c r="C16" s="89">
        <v>2</v>
      </c>
      <c r="D16" s="724">
        <v>2013</v>
      </c>
      <c r="E16" s="724"/>
      <c r="F16" s="756">
        <f>ROUND('Zyski PLN'!F16:G16/P_Waluta,0)</f>
        <v>0</v>
      </c>
      <c r="G16" s="756"/>
      <c r="H16" s="756">
        <f>ROUND('Zyski PLN'!H16:I16/P_Waluta,0)</f>
        <v>0</v>
      </c>
      <c r="I16" s="756"/>
      <c r="J16" s="751">
        <f aca="true" t="shared" si="0" ref="J16:J43">F16-H16</f>
        <v>0</v>
      </c>
      <c r="K16" s="751"/>
      <c r="L16" s="752">
        <f aca="true" t="shared" si="1" ref="L16:L43">IF((ISERROR(J16/F16)),"",J16/F16)</f>
      </c>
      <c r="M16" s="752"/>
      <c r="N16" s="751">
        <f aca="true" t="shared" si="2" ref="N16:N43">IF((ISERROR(ROUND(F16*(L16-$G$8),0))),"",ROUND(F16*(L16-$G$8),0))</f>
      </c>
      <c r="O16" s="751"/>
      <c r="P16" s="98"/>
      <c r="Q16" s="70"/>
    </row>
    <row r="17" spans="1:17" ht="12.75">
      <c r="A17" s="72"/>
      <c r="B17" s="88"/>
      <c r="C17" s="89">
        <v>3</v>
      </c>
      <c r="D17" s="724">
        <v>2014</v>
      </c>
      <c r="E17" s="724"/>
      <c r="F17" s="756">
        <f>ROUND('Zyski PLN'!F17:G17/P_Waluta,0)</f>
        <v>0</v>
      </c>
      <c r="G17" s="756"/>
      <c r="H17" s="756">
        <f>ROUND('Zyski PLN'!H17:I17/P_Waluta,0)</f>
        <v>0</v>
      </c>
      <c r="I17" s="756"/>
      <c r="J17" s="751">
        <f t="shared" si="0"/>
        <v>0</v>
      </c>
      <c r="K17" s="751"/>
      <c r="L17" s="752">
        <f t="shared" si="1"/>
      </c>
      <c r="M17" s="752"/>
      <c r="N17" s="751">
        <f t="shared" si="2"/>
      </c>
      <c r="O17" s="751"/>
      <c r="P17" s="98"/>
      <c r="Q17" s="70"/>
    </row>
    <row r="18" spans="1:17" ht="12.75">
      <c r="A18" s="72"/>
      <c r="B18" s="88"/>
      <c r="C18" s="89">
        <v>4</v>
      </c>
      <c r="D18" s="724">
        <v>2015</v>
      </c>
      <c r="E18" s="724"/>
      <c r="F18" s="756">
        <f>ROUND('Zyski PLN'!F18:G18/P_Waluta,0)</f>
        <v>0</v>
      </c>
      <c r="G18" s="756"/>
      <c r="H18" s="756">
        <f>ROUND('Zyski PLN'!H18:I18/P_Waluta,0)</f>
        <v>0</v>
      </c>
      <c r="I18" s="756"/>
      <c r="J18" s="751">
        <f t="shared" si="0"/>
        <v>0</v>
      </c>
      <c r="K18" s="751"/>
      <c r="L18" s="752">
        <f t="shared" si="1"/>
      </c>
      <c r="M18" s="752"/>
      <c r="N18" s="751">
        <f t="shared" si="2"/>
      </c>
      <c r="O18" s="751"/>
      <c r="P18" s="98"/>
      <c r="Q18" s="70"/>
    </row>
    <row r="19" spans="1:17" ht="12.75">
      <c r="A19" s="72"/>
      <c r="B19" s="88"/>
      <c r="C19" s="89">
        <v>5</v>
      </c>
      <c r="D19" s="724">
        <v>2016</v>
      </c>
      <c r="E19" s="724"/>
      <c r="F19" s="756">
        <f>ROUND('Zyski PLN'!F19:G19/P_Waluta,0)</f>
        <v>0</v>
      </c>
      <c r="G19" s="756"/>
      <c r="H19" s="756">
        <f>ROUND('Zyski PLN'!H19:I19/P_Waluta,0)</f>
        <v>0</v>
      </c>
      <c r="I19" s="756"/>
      <c r="J19" s="751">
        <f t="shared" si="0"/>
        <v>0</v>
      </c>
      <c r="K19" s="751"/>
      <c r="L19" s="752">
        <f t="shared" si="1"/>
      </c>
      <c r="M19" s="752"/>
      <c r="N19" s="751">
        <f t="shared" si="2"/>
      </c>
      <c r="O19" s="751"/>
      <c r="P19" s="98"/>
      <c r="Q19" s="70"/>
    </row>
    <row r="20" spans="1:17" ht="12.75">
      <c r="A20" s="72"/>
      <c r="B20" s="88"/>
      <c r="C20" s="89">
        <v>6</v>
      </c>
      <c r="D20" s="724">
        <v>2017</v>
      </c>
      <c r="E20" s="724"/>
      <c r="F20" s="756">
        <f>ROUND('Zyski PLN'!F20:G20/P_Waluta,0)</f>
        <v>0</v>
      </c>
      <c r="G20" s="756"/>
      <c r="H20" s="756">
        <f>ROUND('Zyski PLN'!H20:I20/P_Waluta,0)</f>
        <v>0</v>
      </c>
      <c r="I20" s="756"/>
      <c r="J20" s="751">
        <f t="shared" si="0"/>
        <v>0</v>
      </c>
      <c r="K20" s="751"/>
      <c r="L20" s="752">
        <f t="shared" si="1"/>
      </c>
      <c r="M20" s="752"/>
      <c r="N20" s="751">
        <f t="shared" si="2"/>
      </c>
      <c r="O20" s="751"/>
      <c r="P20" s="98"/>
      <c r="Q20" s="70"/>
    </row>
    <row r="21" spans="1:17" ht="12.75">
      <c r="A21" s="72"/>
      <c r="B21" s="88"/>
      <c r="C21" s="89">
        <v>7</v>
      </c>
      <c r="D21" s="724">
        <v>2018</v>
      </c>
      <c r="E21" s="724"/>
      <c r="F21" s="756">
        <f>ROUND('Zyski PLN'!F21:G21/P_Waluta,0)</f>
        <v>0</v>
      </c>
      <c r="G21" s="756"/>
      <c r="H21" s="756">
        <f>ROUND('Zyski PLN'!H21:I21/P_Waluta,0)</f>
        <v>0</v>
      </c>
      <c r="I21" s="756"/>
      <c r="J21" s="751">
        <f t="shared" si="0"/>
        <v>0</v>
      </c>
      <c r="K21" s="751"/>
      <c r="L21" s="752">
        <f t="shared" si="1"/>
      </c>
      <c r="M21" s="752"/>
      <c r="N21" s="751">
        <f t="shared" si="2"/>
      </c>
      <c r="O21" s="751"/>
      <c r="P21" s="98"/>
      <c r="Q21" s="70"/>
    </row>
    <row r="22" spans="1:17" ht="12.75">
      <c r="A22" s="72"/>
      <c r="B22" s="88"/>
      <c r="C22" s="89">
        <v>8</v>
      </c>
      <c r="D22" s="724">
        <v>2019</v>
      </c>
      <c r="E22" s="724"/>
      <c r="F22" s="756">
        <f>ROUND('Zyski PLN'!F22:G22/P_Waluta,0)</f>
        <v>0</v>
      </c>
      <c r="G22" s="756"/>
      <c r="H22" s="756">
        <f>ROUND('Zyski PLN'!H22:I22/P_Waluta,0)</f>
        <v>0</v>
      </c>
      <c r="I22" s="756"/>
      <c r="J22" s="751">
        <f t="shared" si="0"/>
        <v>0</v>
      </c>
      <c r="K22" s="751"/>
      <c r="L22" s="752">
        <f t="shared" si="1"/>
      </c>
      <c r="M22" s="752"/>
      <c r="N22" s="751">
        <f t="shared" si="2"/>
      </c>
      <c r="O22" s="751"/>
      <c r="P22" s="98"/>
      <c r="Q22" s="70"/>
    </row>
    <row r="23" spans="1:17" ht="12.75">
      <c r="A23" s="72"/>
      <c r="B23" s="88"/>
      <c r="C23" s="89">
        <v>9</v>
      </c>
      <c r="D23" s="724">
        <v>2020</v>
      </c>
      <c r="E23" s="724"/>
      <c r="F23" s="756">
        <f>ROUND('Zyski PLN'!F23:G23/P_Waluta,0)</f>
        <v>0</v>
      </c>
      <c r="G23" s="756"/>
      <c r="H23" s="756">
        <f>ROUND('Zyski PLN'!H23:I23/P_Waluta,0)</f>
        <v>0</v>
      </c>
      <c r="I23" s="756"/>
      <c r="J23" s="751">
        <f t="shared" si="0"/>
        <v>0</v>
      </c>
      <c r="K23" s="751"/>
      <c r="L23" s="752">
        <f t="shared" si="1"/>
      </c>
      <c r="M23" s="752"/>
      <c r="N23" s="751">
        <f t="shared" si="2"/>
      </c>
      <c r="O23" s="751"/>
      <c r="P23" s="98"/>
      <c r="Q23" s="70"/>
    </row>
    <row r="24" spans="1:17" ht="12.75">
      <c r="A24" s="72"/>
      <c r="B24" s="88"/>
      <c r="C24" s="89">
        <v>10</v>
      </c>
      <c r="D24" s="724">
        <v>2021</v>
      </c>
      <c r="E24" s="724"/>
      <c r="F24" s="756">
        <f>ROUND('Zyski PLN'!F24:G24/P_Waluta,0)</f>
        <v>0</v>
      </c>
      <c r="G24" s="756"/>
      <c r="H24" s="756">
        <f>ROUND('Zyski PLN'!H24:I24/P_Waluta,0)</f>
        <v>0</v>
      </c>
      <c r="I24" s="756"/>
      <c r="J24" s="751">
        <f t="shared" si="0"/>
        <v>0</v>
      </c>
      <c r="K24" s="751"/>
      <c r="L24" s="752">
        <f t="shared" si="1"/>
      </c>
      <c r="M24" s="752"/>
      <c r="N24" s="751">
        <f t="shared" si="2"/>
      </c>
      <c r="O24" s="751"/>
      <c r="P24" s="98"/>
      <c r="Q24" s="70"/>
    </row>
    <row r="25" spans="1:17" ht="12.75">
      <c r="A25" s="72"/>
      <c r="B25" s="88"/>
      <c r="C25" s="89">
        <v>11</v>
      </c>
      <c r="D25" s="724">
        <v>2022</v>
      </c>
      <c r="E25" s="724"/>
      <c r="F25" s="756">
        <f>ROUND('Zyski PLN'!F25:G25/P_Waluta,0)</f>
        <v>0</v>
      </c>
      <c r="G25" s="756"/>
      <c r="H25" s="756">
        <f>ROUND('Zyski PLN'!H25:I25/P_Waluta,0)</f>
        <v>0</v>
      </c>
      <c r="I25" s="756"/>
      <c r="J25" s="751">
        <f t="shared" si="0"/>
        <v>0</v>
      </c>
      <c r="K25" s="751"/>
      <c r="L25" s="752">
        <f t="shared" si="1"/>
      </c>
      <c r="M25" s="752"/>
      <c r="N25" s="751">
        <f t="shared" si="2"/>
      </c>
      <c r="O25" s="751"/>
      <c r="P25" s="98"/>
      <c r="Q25" s="70"/>
    </row>
    <row r="26" spans="1:17" ht="12.75">
      <c r="A26" s="72"/>
      <c r="B26" s="88"/>
      <c r="C26" s="89">
        <v>12</v>
      </c>
      <c r="D26" s="724">
        <v>2023</v>
      </c>
      <c r="E26" s="724"/>
      <c r="F26" s="756">
        <f>ROUND('Zyski PLN'!F26:G26/P_Waluta,0)</f>
        <v>0</v>
      </c>
      <c r="G26" s="756"/>
      <c r="H26" s="756">
        <f>ROUND('Zyski PLN'!H26:I26/P_Waluta,0)</f>
        <v>0</v>
      </c>
      <c r="I26" s="756"/>
      <c r="J26" s="751">
        <f t="shared" si="0"/>
        <v>0</v>
      </c>
      <c r="K26" s="751"/>
      <c r="L26" s="752">
        <f t="shared" si="1"/>
      </c>
      <c r="M26" s="752"/>
      <c r="N26" s="751">
        <f t="shared" si="2"/>
      </c>
      <c r="O26" s="751"/>
      <c r="P26" s="98"/>
      <c r="Q26" s="70"/>
    </row>
    <row r="27" spans="1:17" ht="12.75">
      <c r="A27" s="72"/>
      <c r="B27" s="88"/>
      <c r="C27" s="89">
        <v>13</v>
      </c>
      <c r="D27" s="724">
        <v>2024</v>
      </c>
      <c r="E27" s="724"/>
      <c r="F27" s="756">
        <f>ROUND('Zyski PLN'!F27:G27/P_Waluta,0)</f>
        <v>0</v>
      </c>
      <c r="G27" s="756"/>
      <c r="H27" s="756">
        <f>ROUND('Zyski PLN'!H27:I27/P_Waluta,0)</f>
        <v>0</v>
      </c>
      <c r="I27" s="756"/>
      <c r="J27" s="751">
        <f t="shared" si="0"/>
        <v>0</v>
      </c>
      <c r="K27" s="751"/>
      <c r="L27" s="752">
        <f t="shared" si="1"/>
      </c>
      <c r="M27" s="752"/>
      <c r="N27" s="751">
        <f t="shared" si="2"/>
      </c>
      <c r="O27" s="751"/>
      <c r="P27" s="98"/>
      <c r="Q27" s="70"/>
    </row>
    <row r="28" spans="1:17" ht="12.75">
      <c r="A28" s="72"/>
      <c r="B28" s="88"/>
      <c r="C28" s="89">
        <v>14</v>
      </c>
      <c r="D28" s="724">
        <v>2025</v>
      </c>
      <c r="E28" s="724"/>
      <c r="F28" s="756">
        <f>ROUND('Zyski PLN'!F28:G28/P_Waluta,0)</f>
        <v>0</v>
      </c>
      <c r="G28" s="756"/>
      <c r="H28" s="756">
        <f>ROUND('Zyski PLN'!H28:I28/P_Waluta,0)</f>
        <v>0</v>
      </c>
      <c r="I28" s="756"/>
      <c r="J28" s="751">
        <f t="shared" si="0"/>
        <v>0</v>
      </c>
      <c r="K28" s="751"/>
      <c r="L28" s="752">
        <f t="shared" si="1"/>
      </c>
      <c r="M28" s="752"/>
      <c r="N28" s="751">
        <f t="shared" si="2"/>
      </c>
      <c r="O28" s="751"/>
      <c r="P28" s="98"/>
      <c r="Q28" s="70"/>
    </row>
    <row r="29" spans="1:17" ht="12.75">
      <c r="A29" s="72"/>
      <c r="B29" s="88"/>
      <c r="C29" s="89">
        <v>15</v>
      </c>
      <c r="D29" s="724">
        <v>2026</v>
      </c>
      <c r="E29" s="724"/>
      <c r="F29" s="756">
        <f>ROUND('Zyski PLN'!F29:G29/P_Waluta,0)</f>
        <v>0</v>
      </c>
      <c r="G29" s="756"/>
      <c r="H29" s="756">
        <f>ROUND('Zyski PLN'!H29:I29/P_Waluta,0)</f>
        <v>0</v>
      </c>
      <c r="I29" s="756"/>
      <c r="J29" s="751">
        <f t="shared" si="0"/>
        <v>0</v>
      </c>
      <c r="K29" s="751"/>
      <c r="L29" s="752">
        <f t="shared" si="1"/>
      </c>
      <c r="M29" s="752"/>
      <c r="N29" s="751">
        <f t="shared" si="2"/>
      </c>
      <c r="O29" s="751"/>
      <c r="P29" s="98"/>
      <c r="Q29" s="70"/>
    </row>
    <row r="30" spans="1:17" ht="12.75">
      <c r="A30" s="72"/>
      <c r="B30" s="88"/>
      <c r="C30" s="89">
        <v>16</v>
      </c>
      <c r="D30" s="724">
        <v>2027</v>
      </c>
      <c r="E30" s="724"/>
      <c r="F30" s="756">
        <f>ROUND('Zyski PLN'!F30:G30/P_Waluta,0)</f>
        <v>0</v>
      </c>
      <c r="G30" s="756"/>
      <c r="H30" s="756">
        <f>ROUND('Zyski PLN'!H30:I30/P_Waluta,0)</f>
        <v>0</v>
      </c>
      <c r="I30" s="756"/>
      <c r="J30" s="751">
        <f t="shared" si="0"/>
        <v>0</v>
      </c>
      <c r="K30" s="751"/>
      <c r="L30" s="752">
        <f t="shared" si="1"/>
      </c>
      <c r="M30" s="752"/>
      <c r="N30" s="751">
        <f t="shared" si="2"/>
      </c>
      <c r="O30" s="751"/>
      <c r="P30" s="98"/>
      <c r="Q30" s="70"/>
    </row>
    <row r="31" spans="1:17" ht="12.75">
      <c r="A31" s="72"/>
      <c r="B31" s="88"/>
      <c r="C31" s="89">
        <v>17</v>
      </c>
      <c r="D31" s="724">
        <v>2028</v>
      </c>
      <c r="E31" s="724"/>
      <c r="F31" s="756">
        <f>ROUND('Zyski PLN'!F31:G31/P_Waluta,0)</f>
        <v>0</v>
      </c>
      <c r="G31" s="756"/>
      <c r="H31" s="756">
        <f>ROUND('Zyski PLN'!H31:I31/P_Waluta,0)</f>
        <v>0</v>
      </c>
      <c r="I31" s="756"/>
      <c r="J31" s="751">
        <f t="shared" si="0"/>
        <v>0</v>
      </c>
      <c r="K31" s="751"/>
      <c r="L31" s="752">
        <f t="shared" si="1"/>
      </c>
      <c r="M31" s="752"/>
      <c r="N31" s="751">
        <f t="shared" si="2"/>
      </c>
      <c r="O31" s="751"/>
      <c r="P31" s="98"/>
      <c r="Q31" s="70"/>
    </row>
    <row r="32" spans="1:17" ht="12.75">
      <c r="A32" s="72"/>
      <c r="B32" s="88"/>
      <c r="C32" s="89">
        <v>18</v>
      </c>
      <c r="D32" s="724">
        <v>2029</v>
      </c>
      <c r="E32" s="724"/>
      <c r="F32" s="756">
        <f>ROUND('Zyski PLN'!F32:G32/P_Waluta,0)</f>
        <v>0</v>
      </c>
      <c r="G32" s="756"/>
      <c r="H32" s="756">
        <f>ROUND('Zyski PLN'!H32:I32/P_Waluta,0)</f>
        <v>0</v>
      </c>
      <c r="I32" s="756"/>
      <c r="J32" s="751">
        <f t="shared" si="0"/>
        <v>0</v>
      </c>
      <c r="K32" s="751"/>
      <c r="L32" s="752">
        <f t="shared" si="1"/>
      </c>
      <c r="M32" s="752"/>
      <c r="N32" s="751">
        <f t="shared" si="2"/>
      </c>
      <c r="O32" s="751"/>
      <c r="P32" s="98"/>
      <c r="Q32" s="70"/>
    </row>
    <row r="33" spans="1:17" ht="12.75">
      <c r="A33" s="72"/>
      <c r="B33" s="88"/>
      <c r="C33" s="89">
        <v>19</v>
      </c>
      <c r="D33" s="724">
        <v>2030</v>
      </c>
      <c r="E33" s="724"/>
      <c r="F33" s="756">
        <f>ROUND('Zyski PLN'!F33:G33/P_Waluta,0)</f>
        <v>0</v>
      </c>
      <c r="G33" s="756"/>
      <c r="H33" s="756">
        <f>ROUND('Zyski PLN'!H33:I33/P_Waluta,0)</f>
        <v>0</v>
      </c>
      <c r="I33" s="756"/>
      <c r="J33" s="751">
        <f t="shared" si="0"/>
        <v>0</v>
      </c>
      <c r="K33" s="751"/>
      <c r="L33" s="752">
        <f t="shared" si="1"/>
      </c>
      <c r="M33" s="752"/>
      <c r="N33" s="751">
        <f t="shared" si="2"/>
      </c>
      <c r="O33" s="751"/>
      <c r="P33" s="98"/>
      <c r="Q33" s="70"/>
    </row>
    <row r="34" spans="1:17" ht="12.75">
      <c r="A34" s="72"/>
      <c r="B34" s="88"/>
      <c r="C34" s="89">
        <v>20</v>
      </c>
      <c r="D34" s="724">
        <v>2031</v>
      </c>
      <c r="E34" s="724"/>
      <c r="F34" s="756">
        <f>ROUND('Zyski PLN'!F34:G34/P_Waluta,0)</f>
        <v>0</v>
      </c>
      <c r="G34" s="756"/>
      <c r="H34" s="756">
        <f>ROUND('Zyski PLN'!H34:I34/P_Waluta,0)</f>
        <v>0</v>
      </c>
      <c r="I34" s="756"/>
      <c r="J34" s="751">
        <f t="shared" si="0"/>
        <v>0</v>
      </c>
      <c r="K34" s="751"/>
      <c r="L34" s="752">
        <f t="shared" si="1"/>
      </c>
      <c r="M34" s="752"/>
      <c r="N34" s="751">
        <f t="shared" si="2"/>
      </c>
      <c r="O34" s="751"/>
      <c r="P34" s="98"/>
      <c r="Q34" s="70"/>
    </row>
    <row r="35" spans="1:17" ht="12.75">
      <c r="A35" s="72"/>
      <c r="B35" s="88"/>
      <c r="C35" s="89">
        <v>21</v>
      </c>
      <c r="D35" s="724">
        <v>2032</v>
      </c>
      <c r="E35" s="724"/>
      <c r="F35" s="756">
        <f>ROUND('Zyski PLN'!F35:G35/P_Waluta,0)</f>
        <v>0</v>
      </c>
      <c r="G35" s="756"/>
      <c r="H35" s="756">
        <f>ROUND('Zyski PLN'!H35:I35/P_Waluta,0)</f>
        <v>0</v>
      </c>
      <c r="I35" s="756"/>
      <c r="J35" s="751">
        <f t="shared" si="0"/>
        <v>0</v>
      </c>
      <c r="K35" s="751"/>
      <c r="L35" s="752">
        <f t="shared" si="1"/>
      </c>
      <c r="M35" s="752"/>
      <c r="N35" s="751">
        <f t="shared" si="2"/>
      </c>
      <c r="O35" s="751"/>
      <c r="P35" s="98"/>
      <c r="Q35" s="70"/>
    </row>
    <row r="36" spans="1:17" ht="12.75">
      <c r="A36" s="72"/>
      <c r="B36" s="88"/>
      <c r="C36" s="89">
        <v>22</v>
      </c>
      <c r="D36" s="724">
        <v>2033</v>
      </c>
      <c r="E36" s="724"/>
      <c r="F36" s="756">
        <f>ROUND('Zyski PLN'!F36:G36/P_Waluta,0)</f>
        <v>0</v>
      </c>
      <c r="G36" s="756"/>
      <c r="H36" s="756">
        <f>ROUND('Zyski PLN'!H36:I36/P_Waluta,0)</f>
        <v>0</v>
      </c>
      <c r="I36" s="756"/>
      <c r="J36" s="751">
        <f t="shared" si="0"/>
        <v>0</v>
      </c>
      <c r="K36" s="751"/>
      <c r="L36" s="752">
        <f t="shared" si="1"/>
      </c>
      <c r="M36" s="752"/>
      <c r="N36" s="751">
        <f t="shared" si="2"/>
      </c>
      <c r="O36" s="751"/>
      <c r="P36" s="98"/>
      <c r="Q36" s="70"/>
    </row>
    <row r="37" spans="1:17" ht="12.75">
      <c r="A37" s="72"/>
      <c r="B37" s="88"/>
      <c r="C37" s="89">
        <v>23</v>
      </c>
      <c r="D37" s="724">
        <v>2034</v>
      </c>
      <c r="E37" s="724"/>
      <c r="F37" s="756">
        <f>ROUND('Zyski PLN'!F37:G37/P_Waluta,0)</f>
        <v>0</v>
      </c>
      <c r="G37" s="756"/>
      <c r="H37" s="756">
        <f>ROUND('Zyski PLN'!H37:I37/P_Waluta,0)</f>
        <v>0</v>
      </c>
      <c r="I37" s="756"/>
      <c r="J37" s="751">
        <f t="shared" si="0"/>
        <v>0</v>
      </c>
      <c r="K37" s="751"/>
      <c r="L37" s="752">
        <f t="shared" si="1"/>
      </c>
      <c r="M37" s="752"/>
      <c r="N37" s="751">
        <f t="shared" si="2"/>
      </c>
      <c r="O37" s="751"/>
      <c r="P37" s="98"/>
      <c r="Q37" s="70"/>
    </row>
    <row r="38" spans="1:17" ht="12.75">
      <c r="A38" s="72"/>
      <c r="B38" s="88"/>
      <c r="C38" s="89">
        <v>24</v>
      </c>
      <c r="D38" s="724">
        <v>2035</v>
      </c>
      <c r="E38" s="724"/>
      <c r="F38" s="756">
        <f>ROUND('Zyski PLN'!F38:G38/P_Waluta,0)</f>
        <v>0</v>
      </c>
      <c r="G38" s="756"/>
      <c r="H38" s="756">
        <f>ROUND('Zyski PLN'!H38:I38/P_Waluta,0)</f>
        <v>0</v>
      </c>
      <c r="I38" s="756"/>
      <c r="J38" s="751">
        <f t="shared" si="0"/>
        <v>0</v>
      </c>
      <c r="K38" s="751"/>
      <c r="L38" s="752">
        <f t="shared" si="1"/>
      </c>
      <c r="M38" s="752"/>
      <c r="N38" s="751">
        <f t="shared" si="2"/>
      </c>
      <c r="O38" s="751"/>
      <c r="P38" s="98"/>
      <c r="Q38" s="70"/>
    </row>
    <row r="39" spans="1:17" ht="12.75">
      <c r="A39" s="72"/>
      <c r="B39" s="88"/>
      <c r="C39" s="89">
        <v>25</v>
      </c>
      <c r="D39" s="724">
        <v>2036</v>
      </c>
      <c r="E39" s="724"/>
      <c r="F39" s="756">
        <f>ROUND('Zyski PLN'!F39:G39/P_Waluta,0)</f>
        <v>0</v>
      </c>
      <c r="G39" s="756"/>
      <c r="H39" s="756">
        <f>ROUND('Zyski PLN'!H39:I39/P_Waluta,0)</f>
        <v>0</v>
      </c>
      <c r="I39" s="756"/>
      <c r="J39" s="751">
        <f t="shared" si="0"/>
        <v>0</v>
      </c>
      <c r="K39" s="751"/>
      <c r="L39" s="752">
        <f t="shared" si="1"/>
      </c>
      <c r="M39" s="752"/>
      <c r="N39" s="751">
        <f t="shared" si="2"/>
      </c>
      <c r="O39" s="751"/>
      <c r="P39" s="98"/>
      <c r="Q39" s="70"/>
    </row>
    <row r="40" spans="1:17" ht="12.75">
      <c r="A40" s="72"/>
      <c r="B40" s="88"/>
      <c r="C40" s="89">
        <v>26</v>
      </c>
      <c r="D40" s="724">
        <v>2037</v>
      </c>
      <c r="E40" s="724"/>
      <c r="F40" s="756">
        <f>ROUND('Zyski PLN'!F40:G40/P_Waluta,0)</f>
        <v>0</v>
      </c>
      <c r="G40" s="756"/>
      <c r="H40" s="756">
        <f>ROUND('Zyski PLN'!H40:I40/P_Waluta,0)</f>
        <v>0</v>
      </c>
      <c r="I40" s="756"/>
      <c r="J40" s="751">
        <f t="shared" si="0"/>
        <v>0</v>
      </c>
      <c r="K40" s="751"/>
      <c r="L40" s="752">
        <f t="shared" si="1"/>
      </c>
      <c r="M40" s="752"/>
      <c r="N40" s="751">
        <f t="shared" si="2"/>
      </c>
      <c r="O40" s="751"/>
      <c r="P40" s="98"/>
      <c r="Q40" s="70"/>
    </row>
    <row r="41" spans="1:17" ht="12.75">
      <c r="A41" s="72"/>
      <c r="B41" s="88"/>
      <c r="C41" s="89">
        <v>27</v>
      </c>
      <c r="D41" s="724">
        <v>2038</v>
      </c>
      <c r="E41" s="724"/>
      <c r="F41" s="756">
        <f>ROUND('Zyski PLN'!F41:G41/P_Waluta,0)</f>
        <v>0</v>
      </c>
      <c r="G41" s="756"/>
      <c r="H41" s="756">
        <f>ROUND('Zyski PLN'!H41:I41/P_Waluta,0)</f>
        <v>0</v>
      </c>
      <c r="I41" s="756"/>
      <c r="J41" s="751">
        <f t="shared" si="0"/>
        <v>0</v>
      </c>
      <c r="K41" s="751"/>
      <c r="L41" s="752">
        <f t="shared" si="1"/>
      </c>
      <c r="M41" s="752"/>
      <c r="N41" s="751">
        <f t="shared" si="2"/>
      </c>
      <c r="O41" s="751"/>
      <c r="P41" s="98"/>
      <c r="Q41" s="70"/>
    </row>
    <row r="42" spans="1:17" ht="12.75">
      <c r="A42" s="72"/>
      <c r="B42" s="88"/>
      <c r="C42" s="89">
        <v>28</v>
      </c>
      <c r="D42" s="724">
        <v>2039</v>
      </c>
      <c r="E42" s="724"/>
      <c r="F42" s="756">
        <f>ROUND('Zyski PLN'!F42:G42/P_Waluta,0)</f>
        <v>0</v>
      </c>
      <c r="G42" s="756"/>
      <c r="H42" s="756">
        <f>ROUND('Zyski PLN'!H42:I42/P_Waluta,0)</f>
        <v>0</v>
      </c>
      <c r="I42" s="756"/>
      <c r="J42" s="751">
        <f t="shared" si="0"/>
        <v>0</v>
      </c>
      <c r="K42" s="751"/>
      <c r="L42" s="752">
        <f t="shared" si="1"/>
      </c>
      <c r="M42" s="752"/>
      <c r="N42" s="751">
        <f t="shared" si="2"/>
      </c>
      <c r="O42" s="751"/>
      <c r="P42" s="98"/>
      <c r="Q42" s="70"/>
    </row>
    <row r="43" spans="1:17" ht="12.75">
      <c r="A43" s="72"/>
      <c r="B43" s="99"/>
      <c r="C43" s="100">
        <v>29</v>
      </c>
      <c r="D43" s="724">
        <v>2040</v>
      </c>
      <c r="E43" s="724"/>
      <c r="F43" s="756">
        <f>ROUND('Zyski PLN'!F43:G43/P_Waluta,0)</f>
        <v>0</v>
      </c>
      <c r="G43" s="756"/>
      <c r="H43" s="756">
        <f>ROUND('Zyski PLN'!H43:I43/P_Waluta,0)</f>
        <v>0</v>
      </c>
      <c r="I43" s="756"/>
      <c r="J43" s="751">
        <f t="shared" si="0"/>
        <v>0</v>
      </c>
      <c r="K43" s="751"/>
      <c r="L43" s="752">
        <f t="shared" si="1"/>
      </c>
      <c r="M43" s="752"/>
      <c r="N43" s="751">
        <f t="shared" si="2"/>
      </c>
      <c r="O43" s="751"/>
      <c r="P43" s="98"/>
      <c r="Q43" s="70"/>
    </row>
    <row r="44" spans="1:17" ht="3.75" customHeight="1">
      <c r="A44" s="72"/>
      <c r="B44" s="103"/>
      <c r="C44" s="102"/>
      <c r="D44" s="101"/>
      <c r="E44" s="101"/>
      <c r="F44" s="101"/>
      <c r="G44" s="101"/>
      <c r="H44" s="101"/>
      <c r="I44" s="101"/>
      <c r="J44" s="101"/>
      <c r="K44" s="101"/>
      <c r="L44" s="101"/>
      <c r="M44" s="101"/>
      <c r="N44" s="101"/>
      <c r="O44" s="101"/>
      <c r="P44" s="104"/>
      <c r="Q44" s="70"/>
    </row>
    <row r="45" spans="1:17" ht="32.25" customHeight="1">
      <c r="A45" s="72"/>
      <c r="B45" s="742" t="s">
        <v>47</v>
      </c>
      <c r="C45" s="743"/>
      <c r="D45" s="743"/>
      <c r="E45" s="743"/>
      <c r="F45" s="743"/>
      <c r="G45" s="743"/>
      <c r="H45" s="743"/>
      <c r="I45" s="743"/>
      <c r="J45" s="743"/>
      <c r="K45" s="743"/>
      <c r="L45" s="743"/>
      <c r="M45" s="743"/>
      <c r="N45" s="743"/>
      <c r="O45" s="743"/>
      <c r="P45" s="744"/>
      <c r="Q45" s="70"/>
    </row>
    <row r="46" spans="1:17" ht="12.75">
      <c r="A46" s="72"/>
      <c r="B46" s="732"/>
      <c r="C46" s="733"/>
      <c r="D46" s="733"/>
      <c r="E46" s="733"/>
      <c r="F46" s="733"/>
      <c r="G46" s="733"/>
      <c r="H46" s="733"/>
      <c r="I46" s="733"/>
      <c r="J46" s="733"/>
      <c r="K46" s="733"/>
      <c r="L46" s="733"/>
      <c r="M46" s="733"/>
      <c r="N46" s="733"/>
      <c r="O46" s="733"/>
      <c r="P46" s="734"/>
      <c r="Q46" s="70"/>
    </row>
    <row r="47" spans="1:17" ht="12.75">
      <c r="A47" s="72"/>
      <c r="B47" s="735" t="s">
        <v>48</v>
      </c>
      <c r="C47" s="736"/>
      <c r="D47" s="736"/>
      <c r="E47" s="736"/>
      <c r="F47" s="736"/>
      <c r="G47" s="736"/>
      <c r="H47" s="736"/>
      <c r="I47" s="737"/>
      <c r="J47" s="757">
        <f>ROUND('Zyski PLN'!J47:O47/P_Waluta,0)</f>
        <v>389532</v>
      </c>
      <c r="K47" s="758"/>
      <c r="L47" s="758"/>
      <c r="M47" s="758"/>
      <c r="N47" s="758"/>
      <c r="O47" s="759"/>
      <c r="P47" s="115"/>
      <c r="Q47" s="70"/>
    </row>
    <row r="48" spans="1:17" ht="12.75">
      <c r="A48" s="72"/>
      <c r="B48" s="741"/>
      <c r="C48" s="730"/>
      <c r="D48" s="730"/>
      <c r="E48" s="730"/>
      <c r="F48" s="730"/>
      <c r="G48" s="730"/>
      <c r="H48" s="730"/>
      <c r="I48" s="730"/>
      <c r="J48" s="117"/>
      <c r="K48" s="117"/>
      <c r="L48" s="117"/>
      <c r="M48" s="117"/>
      <c r="N48" s="117"/>
      <c r="O48" s="117"/>
      <c r="P48" s="85"/>
      <c r="Q48" s="70"/>
    </row>
    <row r="49" spans="1:17" ht="12.75">
      <c r="A49" s="72"/>
      <c r="B49" s="729" t="s">
        <v>49</v>
      </c>
      <c r="C49" s="730"/>
      <c r="D49" s="730"/>
      <c r="E49" s="730"/>
      <c r="F49" s="730"/>
      <c r="G49" s="730"/>
      <c r="H49" s="730"/>
      <c r="I49" s="731"/>
      <c r="J49" s="726" t="str">
        <f>IF(ISNUMBER(G12),IF(G12&gt;5%,L_Tak,L_Nie),"")</f>
        <v>NIE</v>
      </c>
      <c r="K49" s="727"/>
      <c r="L49" s="727"/>
      <c r="M49" s="727"/>
      <c r="N49" s="727"/>
      <c r="O49" s="728"/>
      <c r="P49" s="116"/>
      <c r="Q49" s="70"/>
    </row>
    <row r="50" spans="1:17" ht="12.75">
      <c r="A50" s="72"/>
      <c r="B50" s="741"/>
      <c r="C50" s="730"/>
      <c r="D50" s="730"/>
      <c r="E50" s="730"/>
      <c r="F50" s="730"/>
      <c r="G50" s="730"/>
      <c r="H50" s="730"/>
      <c r="I50" s="730"/>
      <c r="J50" s="117"/>
      <c r="K50" s="117"/>
      <c r="L50" s="117"/>
      <c r="M50" s="117"/>
      <c r="N50" s="117"/>
      <c r="O50" s="117"/>
      <c r="P50" s="85"/>
      <c r="Q50" s="70"/>
    </row>
    <row r="51" spans="1:17" ht="12.75">
      <c r="A51" s="72"/>
      <c r="B51" s="729" t="s">
        <v>50</v>
      </c>
      <c r="C51" s="730"/>
      <c r="D51" s="730"/>
      <c r="E51" s="730"/>
      <c r="F51" s="730"/>
      <c r="G51" s="730"/>
      <c r="H51" s="730"/>
      <c r="I51" s="731"/>
      <c r="J51" s="726" t="str">
        <f>IF(J49=L_Tak,IF(ROUND(J47-(G10*G5),0)&gt;0,ROUND(J47-(G10*G5),0),0),L_NieDotyczy)</f>
        <v>Nie dotyczy</v>
      </c>
      <c r="K51" s="727"/>
      <c r="L51" s="727"/>
      <c r="M51" s="727"/>
      <c r="N51" s="727"/>
      <c r="O51" s="728"/>
      <c r="P51" s="116"/>
      <c r="Q51" s="70"/>
    </row>
    <row r="52" spans="1:17" ht="12.75">
      <c r="A52" s="72"/>
      <c r="B52" s="741"/>
      <c r="C52" s="730"/>
      <c r="D52" s="730"/>
      <c r="E52" s="730"/>
      <c r="F52" s="730"/>
      <c r="G52" s="730"/>
      <c r="H52" s="730"/>
      <c r="I52" s="730"/>
      <c r="J52" s="117"/>
      <c r="K52" s="117"/>
      <c r="L52" s="117"/>
      <c r="M52" s="117"/>
      <c r="N52" s="117"/>
      <c r="O52" s="117"/>
      <c r="P52" s="85"/>
      <c r="Q52" s="70"/>
    </row>
    <row r="53" spans="1:17" ht="12.75">
      <c r="A53" s="72"/>
      <c r="B53" s="729" t="s">
        <v>51</v>
      </c>
      <c r="C53" s="730"/>
      <c r="D53" s="730"/>
      <c r="E53" s="730"/>
      <c r="F53" s="730"/>
      <c r="G53" s="730"/>
      <c r="H53" s="730"/>
      <c r="I53" s="731"/>
      <c r="J53" s="726" t="str">
        <f>IF(J49=L_Tak,IF(ISERROR(ROUND(J51/G4,0)),"",ROUND(J51/G4,0)),L_NieDotyczy)</f>
        <v>Nie dotyczy</v>
      </c>
      <c r="K53" s="727"/>
      <c r="L53" s="727"/>
      <c r="M53" s="727"/>
      <c r="N53" s="727"/>
      <c r="O53" s="728"/>
      <c r="P53" s="116"/>
      <c r="Q53" s="70"/>
    </row>
    <row r="54" spans="1:17" ht="12.75">
      <c r="A54" s="72"/>
      <c r="B54" s="745"/>
      <c r="C54" s="746"/>
      <c r="D54" s="746"/>
      <c r="E54" s="746"/>
      <c r="F54" s="746"/>
      <c r="G54" s="746"/>
      <c r="H54" s="746"/>
      <c r="I54" s="746"/>
      <c r="J54" s="747"/>
      <c r="K54" s="747"/>
      <c r="L54" s="747"/>
      <c r="M54" s="747"/>
      <c r="N54" s="747"/>
      <c r="O54" s="747"/>
      <c r="P54" s="748"/>
      <c r="Q54" s="70"/>
    </row>
    <row r="55" spans="2:16" ht="12.75">
      <c r="B55" s="71"/>
      <c r="C55" s="71"/>
      <c r="D55" s="71"/>
      <c r="E55" s="71"/>
      <c r="F55" s="71"/>
      <c r="G55" s="71"/>
      <c r="H55" s="71"/>
      <c r="I55" s="71"/>
      <c r="J55" s="71"/>
      <c r="K55" s="71"/>
      <c r="L55" s="71"/>
      <c r="M55" s="71"/>
      <c r="N55" s="71"/>
      <c r="O55" s="71"/>
      <c r="P55" s="71"/>
    </row>
  </sheetData>
  <sheetProtection password="DFEA" sheet="1" objects="1" scenarios="1" selectLockedCells="1"/>
  <mergeCells count="203">
    <mergeCell ref="B53:I53"/>
    <mergeCell ref="B54:P54"/>
    <mergeCell ref="J47:O47"/>
    <mergeCell ref="J49:O49"/>
    <mergeCell ref="J51:O51"/>
    <mergeCell ref="J53:O53"/>
    <mergeCell ref="B47:I47"/>
    <mergeCell ref="B48:I48"/>
    <mergeCell ref="B49:I49"/>
    <mergeCell ref="B50:I50"/>
    <mergeCell ref="H41:I41"/>
    <mergeCell ref="J41:K41"/>
    <mergeCell ref="L37:M37"/>
    <mergeCell ref="N37:O37"/>
    <mergeCell ref="L41:M41"/>
    <mergeCell ref="N41:O41"/>
    <mergeCell ref="L39:M39"/>
    <mergeCell ref="N39:O39"/>
    <mergeCell ref="L40:M40"/>
    <mergeCell ref="N40:O40"/>
    <mergeCell ref="L42:M42"/>
    <mergeCell ref="N42:O42"/>
    <mergeCell ref="H43:I43"/>
    <mergeCell ref="J43:K43"/>
    <mergeCell ref="L43:M43"/>
    <mergeCell ref="N43:O43"/>
    <mergeCell ref="B51:I51"/>
    <mergeCell ref="B52:I52"/>
    <mergeCell ref="H42:I42"/>
    <mergeCell ref="J42:K42"/>
    <mergeCell ref="D42:E42"/>
    <mergeCell ref="F42:G42"/>
    <mergeCell ref="B45:P45"/>
    <mergeCell ref="B46:P46"/>
    <mergeCell ref="D43:E43"/>
    <mergeCell ref="F43:G43"/>
    <mergeCell ref="H39:I39"/>
    <mergeCell ref="J39:K39"/>
    <mergeCell ref="D41:E41"/>
    <mergeCell ref="F41:G41"/>
    <mergeCell ref="H40:I40"/>
    <mergeCell ref="J40:K40"/>
    <mergeCell ref="D39:E39"/>
    <mergeCell ref="F39:G39"/>
    <mergeCell ref="D40:E40"/>
    <mergeCell ref="F40:G40"/>
    <mergeCell ref="L36:M36"/>
    <mergeCell ref="N36:O36"/>
    <mergeCell ref="D38:E38"/>
    <mergeCell ref="F38:G38"/>
    <mergeCell ref="D37:E37"/>
    <mergeCell ref="F37:G37"/>
    <mergeCell ref="H36:I36"/>
    <mergeCell ref="J36:K36"/>
    <mergeCell ref="L38:M38"/>
    <mergeCell ref="N38:O38"/>
    <mergeCell ref="H35:I35"/>
    <mergeCell ref="J35:K35"/>
    <mergeCell ref="D35:E35"/>
    <mergeCell ref="F35:G35"/>
    <mergeCell ref="H38:I38"/>
    <mergeCell ref="J38:K38"/>
    <mergeCell ref="D36:E36"/>
    <mergeCell ref="F36:G36"/>
    <mergeCell ref="H37:I37"/>
    <mergeCell ref="J37:K37"/>
    <mergeCell ref="D33:E33"/>
    <mergeCell ref="F33:G33"/>
    <mergeCell ref="H34:I34"/>
    <mergeCell ref="J34:K34"/>
    <mergeCell ref="D34:E34"/>
    <mergeCell ref="F34:G34"/>
    <mergeCell ref="L34:M34"/>
    <mergeCell ref="N34:O34"/>
    <mergeCell ref="L35:M35"/>
    <mergeCell ref="N35:O35"/>
    <mergeCell ref="D31:E31"/>
    <mergeCell ref="F31:G31"/>
    <mergeCell ref="H31:I31"/>
    <mergeCell ref="J31:K31"/>
    <mergeCell ref="D32:E32"/>
    <mergeCell ref="F32:G32"/>
    <mergeCell ref="N29:O29"/>
    <mergeCell ref="H33:I33"/>
    <mergeCell ref="J33:K33"/>
    <mergeCell ref="L33:M33"/>
    <mergeCell ref="N33:O33"/>
    <mergeCell ref="L31:M31"/>
    <mergeCell ref="N31:O31"/>
    <mergeCell ref="F30:G30"/>
    <mergeCell ref="H30:I30"/>
    <mergeCell ref="J30:K30"/>
    <mergeCell ref="H32:I32"/>
    <mergeCell ref="J32:K32"/>
    <mergeCell ref="L29:M29"/>
    <mergeCell ref="F28:G28"/>
    <mergeCell ref="H28:I28"/>
    <mergeCell ref="J28:K28"/>
    <mergeCell ref="L32:M32"/>
    <mergeCell ref="N32:O32"/>
    <mergeCell ref="D29:E29"/>
    <mergeCell ref="F29:G29"/>
    <mergeCell ref="H29:I29"/>
    <mergeCell ref="J29:K29"/>
    <mergeCell ref="D30:E30"/>
    <mergeCell ref="L27:M27"/>
    <mergeCell ref="N27:O27"/>
    <mergeCell ref="L26:M26"/>
    <mergeCell ref="L30:M30"/>
    <mergeCell ref="N30:O30"/>
    <mergeCell ref="D27:E27"/>
    <mergeCell ref="F27:G27"/>
    <mergeCell ref="H27:I27"/>
    <mergeCell ref="J27:K27"/>
    <mergeCell ref="D28:E28"/>
    <mergeCell ref="H23:I23"/>
    <mergeCell ref="D24:E24"/>
    <mergeCell ref="F24:G24"/>
    <mergeCell ref="L28:M28"/>
    <mergeCell ref="N28:O28"/>
    <mergeCell ref="N26:O26"/>
    <mergeCell ref="L24:M24"/>
    <mergeCell ref="N24:O24"/>
    <mergeCell ref="L25:M25"/>
    <mergeCell ref="N25:O25"/>
    <mergeCell ref="J25:K25"/>
    <mergeCell ref="D26:E26"/>
    <mergeCell ref="F26:G26"/>
    <mergeCell ref="D19:E19"/>
    <mergeCell ref="F19:G19"/>
    <mergeCell ref="H19:I19"/>
    <mergeCell ref="D25:E25"/>
    <mergeCell ref="F25:G25"/>
    <mergeCell ref="D23:E23"/>
    <mergeCell ref="F23:G23"/>
    <mergeCell ref="H24:I24"/>
    <mergeCell ref="H21:I21"/>
    <mergeCell ref="J21:K21"/>
    <mergeCell ref="H22:I22"/>
    <mergeCell ref="J22:K22"/>
    <mergeCell ref="H26:I26"/>
    <mergeCell ref="J26:K26"/>
    <mergeCell ref="H25:I25"/>
    <mergeCell ref="J23:K23"/>
    <mergeCell ref="J24:K24"/>
    <mergeCell ref="J19:K19"/>
    <mergeCell ref="J20:K20"/>
    <mergeCell ref="N23:O23"/>
    <mergeCell ref="L20:M20"/>
    <mergeCell ref="N20:O20"/>
    <mergeCell ref="L22:M22"/>
    <mergeCell ref="L23:M23"/>
    <mergeCell ref="N22:O22"/>
    <mergeCell ref="L21:M21"/>
    <mergeCell ref="N21:O21"/>
    <mergeCell ref="D22:E22"/>
    <mergeCell ref="F22:G22"/>
    <mergeCell ref="D20:E20"/>
    <mergeCell ref="H20:I20"/>
    <mergeCell ref="F20:G20"/>
    <mergeCell ref="D18:E18"/>
    <mergeCell ref="D21:E21"/>
    <mergeCell ref="F21:G21"/>
    <mergeCell ref="L19:M19"/>
    <mergeCell ref="N19:O19"/>
    <mergeCell ref="N18:O18"/>
    <mergeCell ref="L18:M18"/>
    <mergeCell ref="N16:O16"/>
    <mergeCell ref="F18:G18"/>
    <mergeCell ref="H18:I18"/>
    <mergeCell ref="J18:K18"/>
    <mergeCell ref="H17:I17"/>
    <mergeCell ref="H16:I16"/>
    <mergeCell ref="L15:M15"/>
    <mergeCell ref="D17:E17"/>
    <mergeCell ref="F17:G17"/>
    <mergeCell ref="J17:K17"/>
    <mergeCell ref="N15:O15"/>
    <mergeCell ref="L16:M16"/>
    <mergeCell ref="J16:K16"/>
    <mergeCell ref="D15:E15"/>
    <mergeCell ref="F15:G15"/>
    <mergeCell ref="H15:I15"/>
    <mergeCell ref="J15:K15"/>
    <mergeCell ref="B6:F6"/>
    <mergeCell ref="L17:M17"/>
    <mergeCell ref="B12:F12"/>
    <mergeCell ref="B13:P13"/>
    <mergeCell ref="N14:O14"/>
    <mergeCell ref="J14:K14"/>
    <mergeCell ref="N17:O17"/>
    <mergeCell ref="D16:E16"/>
    <mergeCell ref="F16:G16"/>
    <mergeCell ref="B2:P2"/>
    <mergeCell ref="B3:P3"/>
    <mergeCell ref="B4:F4"/>
    <mergeCell ref="B5:F5"/>
    <mergeCell ref="B7:F7"/>
    <mergeCell ref="D14:E14"/>
    <mergeCell ref="F14:G14"/>
    <mergeCell ref="H14:I14"/>
    <mergeCell ref="B8:F8"/>
    <mergeCell ref="B10:F10"/>
  </mergeCells>
  <conditionalFormatting sqref="G12">
    <cfRule type="cellIs" priority="1" dxfId="0" operator="greaterThan" stopIfTrue="1">
      <formula>0.05</formula>
    </cfRule>
  </conditionalFormatting>
  <dataValidations count="1">
    <dataValidation type="list" allowBlank="1" showInputMessage="1" showErrorMessage="1" sqref="G6">
      <formula1>L_Sektor</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ignoredErrors>
    <ignoredError sqref="F41 F15" formulaRange="1"/>
  </ignoredErrors>
  <drawing r:id="rId1"/>
</worksheet>
</file>

<file path=xl/worksheets/sheet7.xml><?xml version="1.0" encoding="utf-8"?>
<worksheet xmlns="http://schemas.openxmlformats.org/spreadsheetml/2006/main" xmlns:r="http://schemas.openxmlformats.org/officeDocument/2006/relationships">
  <sheetPr codeName="Arkusz10"/>
  <dimension ref="A1:Q69"/>
  <sheetViews>
    <sheetView zoomScalePageLayoutView="0" workbookViewId="0" topLeftCell="A19">
      <selection activeCell="B14" sqref="B14:Q14"/>
    </sheetView>
  </sheetViews>
  <sheetFormatPr defaultColWidth="9.140625" defaultRowHeight="12.75"/>
  <cols>
    <col min="1" max="1" width="1.1484375" style="44" customWidth="1"/>
    <col min="2" max="2" width="1.7109375" style="44" customWidth="1"/>
    <col min="3" max="15" width="9.140625" style="44" customWidth="1"/>
    <col min="16" max="16" width="9.00390625" style="44" customWidth="1"/>
    <col min="17" max="17" width="1.8515625" style="44" customWidth="1"/>
    <col min="18" max="16384" width="9.140625" style="44" customWidth="1"/>
  </cols>
  <sheetData>
    <row r="1" ht="12.75">
      <c r="A1" s="129"/>
    </row>
    <row r="2" spans="1:17" ht="60" customHeight="1">
      <c r="A2" s="4"/>
      <c r="B2" s="774"/>
      <c r="C2" s="775"/>
      <c r="D2" s="775"/>
      <c r="E2" s="775"/>
      <c r="F2" s="775"/>
      <c r="G2" s="775"/>
      <c r="H2" s="775"/>
      <c r="I2" s="775"/>
      <c r="J2" s="775"/>
      <c r="K2" s="775"/>
      <c r="L2" s="775"/>
      <c r="M2" s="775"/>
      <c r="N2" s="775"/>
      <c r="O2" s="775"/>
      <c r="P2" s="775"/>
      <c r="Q2" s="776"/>
    </row>
    <row r="3" spans="2:17" s="42" customFormat="1" ht="29.25" customHeight="1">
      <c r="B3" s="760" t="s">
        <v>216</v>
      </c>
      <c r="C3" s="761"/>
      <c r="D3" s="761"/>
      <c r="E3" s="761"/>
      <c r="F3" s="761"/>
      <c r="G3" s="761"/>
      <c r="H3" s="761"/>
      <c r="I3" s="761"/>
      <c r="J3" s="761"/>
      <c r="K3" s="761"/>
      <c r="L3" s="761"/>
      <c r="M3" s="761"/>
      <c r="N3" s="761"/>
      <c r="O3" s="761"/>
      <c r="P3" s="761"/>
      <c r="Q3" s="762"/>
    </row>
    <row r="4" spans="2:17" s="42" customFormat="1" ht="22.5" customHeight="1">
      <c r="B4" s="302" t="s">
        <v>217</v>
      </c>
      <c r="C4" s="404"/>
      <c r="D4" s="404"/>
      <c r="E4" s="404"/>
      <c r="F4" s="404"/>
      <c r="G4" s="404"/>
      <c r="H4" s="404"/>
      <c r="I4" s="404"/>
      <c r="J4" s="404"/>
      <c r="K4" s="404"/>
      <c r="L4" s="404"/>
      <c r="M4" s="404"/>
      <c r="N4" s="404"/>
      <c r="O4" s="404"/>
      <c r="P4" s="404"/>
      <c r="Q4" s="405"/>
    </row>
    <row r="5" spans="2:17" s="42" customFormat="1" ht="12.75">
      <c r="B5" s="17"/>
      <c r="C5" s="780" t="s">
        <v>218</v>
      </c>
      <c r="D5" s="780"/>
      <c r="E5" s="780"/>
      <c r="F5" s="780"/>
      <c r="G5" s="780"/>
      <c r="H5" s="780"/>
      <c r="I5" s="780"/>
      <c r="J5" s="780"/>
      <c r="K5" s="780"/>
      <c r="L5" s="780"/>
      <c r="M5" s="780"/>
      <c r="N5" s="780"/>
      <c r="O5" s="780"/>
      <c r="P5" s="780"/>
      <c r="Q5" s="17"/>
    </row>
    <row r="6" spans="2:17" s="42" customFormat="1" ht="4.5" customHeight="1">
      <c r="B6" s="264"/>
      <c r="C6" s="265"/>
      <c r="D6" s="265"/>
      <c r="E6" s="265"/>
      <c r="F6" s="265"/>
      <c r="G6" s="265"/>
      <c r="H6" s="265"/>
      <c r="I6" s="265"/>
      <c r="J6" s="265"/>
      <c r="K6" s="265"/>
      <c r="L6" s="265"/>
      <c r="M6" s="265"/>
      <c r="N6" s="265"/>
      <c r="O6" s="265"/>
      <c r="P6" s="265"/>
      <c r="Q6" s="264"/>
    </row>
    <row r="7" spans="2:17" s="42" customFormat="1" ht="24" customHeight="1">
      <c r="B7" s="777" t="s">
        <v>221</v>
      </c>
      <c r="C7" s="778"/>
      <c r="D7" s="778"/>
      <c r="E7" s="778"/>
      <c r="F7" s="778"/>
      <c r="G7" s="778"/>
      <c r="H7" s="778"/>
      <c r="I7" s="778"/>
      <c r="J7" s="778"/>
      <c r="K7" s="778"/>
      <c r="L7" s="778"/>
      <c r="M7" s="778"/>
      <c r="N7" s="778"/>
      <c r="O7" s="778"/>
      <c r="P7" s="778"/>
      <c r="Q7" s="779"/>
    </row>
    <row r="8" spans="2:17" s="42" customFormat="1" ht="38.25" customHeight="1">
      <c r="B8" s="281"/>
      <c r="C8" s="409" t="s">
        <v>222</v>
      </c>
      <c r="D8" s="384"/>
      <c r="E8" s="384"/>
      <c r="F8" s="384"/>
      <c r="G8" s="385"/>
      <c r="H8" s="768"/>
      <c r="I8" s="769"/>
      <c r="J8" s="769"/>
      <c r="K8" s="769"/>
      <c r="L8" s="769"/>
      <c r="M8" s="769"/>
      <c r="N8" s="769"/>
      <c r="O8" s="769"/>
      <c r="P8" s="770"/>
      <c r="Q8" s="281"/>
    </row>
    <row r="9" spans="2:17" s="42" customFormat="1" ht="42.75" customHeight="1">
      <c r="B9" s="281"/>
      <c r="C9" s="409" t="s">
        <v>223</v>
      </c>
      <c r="D9" s="384"/>
      <c r="E9" s="384"/>
      <c r="F9" s="384"/>
      <c r="G9" s="385"/>
      <c r="H9" s="771"/>
      <c r="I9" s="772"/>
      <c r="J9" s="772"/>
      <c r="K9" s="772"/>
      <c r="L9" s="772"/>
      <c r="M9" s="772"/>
      <c r="N9" s="772"/>
      <c r="O9" s="772"/>
      <c r="P9" s="773"/>
      <c r="Q9" s="281"/>
    </row>
    <row r="10" spans="2:17" s="42" customFormat="1" ht="42.75" customHeight="1">
      <c r="B10" s="281"/>
      <c r="C10" s="409" t="s">
        <v>1</v>
      </c>
      <c r="D10" s="384"/>
      <c r="E10" s="384"/>
      <c r="F10" s="384"/>
      <c r="G10" s="385"/>
      <c r="H10" s="771"/>
      <c r="I10" s="772"/>
      <c r="J10" s="772"/>
      <c r="K10" s="772"/>
      <c r="L10" s="772"/>
      <c r="M10" s="772"/>
      <c r="N10" s="772"/>
      <c r="O10" s="772"/>
      <c r="P10" s="773"/>
      <c r="Q10" s="281"/>
    </row>
    <row r="11" spans="2:17" s="42" customFormat="1" ht="42.75" customHeight="1">
      <c r="B11" s="281"/>
      <c r="C11" s="409" t="s">
        <v>2</v>
      </c>
      <c r="D11" s="384"/>
      <c r="E11" s="384"/>
      <c r="F11" s="384"/>
      <c r="G11" s="385"/>
      <c r="H11" s="771"/>
      <c r="I11" s="772"/>
      <c r="J11" s="772"/>
      <c r="K11" s="772"/>
      <c r="L11" s="772"/>
      <c r="M11" s="772"/>
      <c r="N11" s="772"/>
      <c r="O11" s="772"/>
      <c r="P11" s="773"/>
      <c r="Q11" s="281"/>
    </row>
    <row r="12" spans="2:17" s="42" customFormat="1" ht="39.75" customHeight="1">
      <c r="B12" s="281"/>
      <c r="C12" s="274" t="s">
        <v>224</v>
      </c>
      <c r="D12" s="275"/>
      <c r="E12" s="275"/>
      <c r="F12" s="275"/>
      <c r="G12" s="276"/>
      <c r="H12" s="763"/>
      <c r="I12" s="764"/>
      <c r="J12" s="764"/>
      <c r="K12" s="764"/>
      <c r="L12" s="764"/>
      <c r="M12" s="764"/>
      <c r="N12" s="764"/>
      <c r="O12" s="764"/>
      <c r="P12" s="765"/>
      <c r="Q12" s="281"/>
    </row>
    <row r="13" spans="2:17" s="42" customFormat="1" ht="4.5" customHeight="1">
      <c r="B13" s="264"/>
      <c r="C13" s="265"/>
      <c r="D13" s="265"/>
      <c r="E13" s="265"/>
      <c r="F13" s="265"/>
      <c r="G13" s="265"/>
      <c r="H13" s="265"/>
      <c r="I13" s="265"/>
      <c r="J13" s="265"/>
      <c r="K13" s="265"/>
      <c r="L13" s="265"/>
      <c r="M13" s="265"/>
      <c r="N13" s="265"/>
      <c r="O13" s="265"/>
      <c r="P13" s="265"/>
      <c r="Q13" s="264"/>
    </row>
    <row r="14" spans="2:17" s="42" customFormat="1" ht="34.5" customHeight="1">
      <c r="B14" s="478" t="s">
        <v>265</v>
      </c>
      <c r="C14" s="766"/>
      <c r="D14" s="766"/>
      <c r="E14" s="766"/>
      <c r="F14" s="766"/>
      <c r="G14" s="766"/>
      <c r="H14" s="766"/>
      <c r="I14" s="766"/>
      <c r="J14" s="766"/>
      <c r="K14" s="766"/>
      <c r="L14" s="766"/>
      <c r="M14" s="766"/>
      <c r="N14" s="766"/>
      <c r="O14" s="766"/>
      <c r="P14" s="766"/>
      <c r="Q14" s="480"/>
    </row>
    <row r="15" spans="2:17" s="42" customFormat="1" ht="7.5" customHeight="1">
      <c r="B15" s="17"/>
      <c r="C15" s="788"/>
      <c r="D15" s="789"/>
      <c r="E15" s="789"/>
      <c r="F15" s="789"/>
      <c r="G15" s="789"/>
      <c r="H15" s="789"/>
      <c r="I15" s="789"/>
      <c r="J15" s="789"/>
      <c r="K15" s="789"/>
      <c r="L15" s="789"/>
      <c r="M15" s="789"/>
      <c r="N15" s="789"/>
      <c r="O15" s="789"/>
      <c r="P15" s="790"/>
      <c r="Q15" s="17"/>
    </row>
    <row r="16" spans="2:17" s="42" customFormat="1" ht="7.5" customHeight="1">
      <c r="B16" s="17"/>
      <c r="C16" s="791"/>
      <c r="D16" s="792"/>
      <c r="E16" s="792"/>
      <c r="F16" s="792"/>
      <c r="G16" s="792"/>
      <c r="H16" s="792"/>
      <c r="I16" s="792"/>
      <c r="J16" s="792"/>
      <c r="K16" s="792"/>
      <c r="L16" s="792"/>
      <c r="M16" s="792"/>
      <c r="N16" s="792"/>
      <c r="O16" s="792"/>
      <c r="P16" s="793"/>
      <c r="Q16" s="17"/>
    </row>
    <row r="17" spans="2:17" s="42" customFormat="1" ht="7.5" customHeight="1">
      <c r="B17" s="17"/>
      <c r="C17" s="791"/>
      <c r="D17" s="792"/>
      <c r="E17" s="792"/>
      <c r="F17" s="792"/>
      <c r="G17" s="792"/>
      <c r="H17" s="792"/>
      <c r="I17" s="792"/>
      <c r="J17" s="792"/>
      <c r="K17" s="792"/>
      <c r="L17" s="792"/>
      <c r="M17" s="792"/>
      <c r="N17" s="792"/>
      <c r="O17" s="792"/>
      <c r="P17" s="793"/>
      <c r="Q17" s="17"/>
    </row>
    <row r="18" spans="2:17" s="42" customFormat="1" ht="7.5" customHeight="1">
      <c r="B18" s="17"/>
      <c r="C18" s="791"/>
      <c r="D18" s="792"/>
      <c r="E18" s="792"/>
      <c r="F18" s="792"/>
      <c r="G18" s="792"/>
      <c r="H18" s="792"/>
      <c r="I18" s="792"/>
      <c r="J18" s="792"/>
      <c r="K18" s="792"/>
      <c r="L18" s="792"/>
      <c r="M18" s="792"/>
      <c r="N18" s="792"/>
      <c r="O18" s="792"/>
      <c r="P18" s="793"/>
      <c r="Q18" s="17"/>
    </row>
    <row r="19" spans="2:17" s="42" customFormat="1" ht="7.5" customHeight="1">
      <c r="B19" s="17"/>
      <c r="C19" s="791"/>
      <c r="D19" s="792"/>
      <c r="E19" s="792"/>
      <c r="F19" s="792"/>
      <c r="G19" s="792"/>
      <c r="H19" s="792"/>
      <c r="I19" s="792"/>
      <c r="J19" s="792"/>
      <c r="K19" s="792"/>
      <c r="L19" s="792"/>
      <c r="M19" s="792"/>
      <c r="N19" s="792"/>
      <c r="O19" s="792"/>
      <c r="P19" s="793"/>
      <c r="Q19" s="17"/>
    </row>
    <row r="20" spans="2:17" s="42" customFormat="1" ht="7.5" customHeight="1">
      <c r="B20" s="17"/>
      <c r="C20" s="791"/>
      <c r="D20" s="792"/>
      <c r="E20" s="792"/>
      <c r="F20" s="792"/>
      <c r="G20" s="792"/>
      <c r="H20" s="792"/>
      <c r="I20" s="792"/>
      <c r="J20" s="792"/>
      <c r="K20" s="792"/>
      <c r="L20" s="792"/>
      <c r="M20" s="792"/>
      <c r="N20" s="792"/>
      <c r="O20" s="792"/>
      <c r="P20" s="793"/>
      <c r="Q20" s="17"/>
    </row>
    <row r="21" spans="2:17" s="42" customFormat="1" ht="7.5" customHeight="1">
      <c r="B21" s="17"/>
      <c r="C21" s="791"/>
      <c r="D21" s="792"/>
      <c r="E21" s="792"/>
      <c r="F21" s="792"/>
      <c r="G21" s="792"/>
      <c r="H21" s="792"/>
      <c r="I21" s="792"/>
      <c r="J21" s="792"/>
      <c r="K21" s="792"/>
      <c r="L21" s="792"/>
      <c r="M21" s="792"/>
      <c r="N21" s="792"/>
      <c r="O21" s="792"/>
      <c r="P21" s="793"/>
      <c r="Q21" s="17"/>
    </row>
    <row r="22" spans="2:17" s="42" customFormat="1" ht="7.5" customHeight="1">
      <c r="B22" s="17"/>
      <c r="C22" s="791"/>
      <c r="D22" s="792"/>
      <c r="E22" s="792"/>
      <c r="F22" s="792"/>
      <c r="G22" s="792"/>
      <c r="H22" s="792"/>
      <c r="I22" s="792"/>
      <c r="J22" s="792"/>
      <c r="K22" s="792"/>
      <c r="L22" s="792"/>
      <c r="M22" s="792"/>
      <c r="N22" s="792"/>
      <c r="O22" s="792"/>
      <c r="P22" s="793"/>
      <c r="Q22" s="17"/>
    </row>
    <row r="23" spans="2:17" s="42" customFormat="1" ht="7.5" customHeight="1">
      <c r="B23" s="17"/>
      <c r="C23" s="791"/>
      <c r="D23" s="792"/>
      <c r="E23" s="792"/>
      <c r="F23" s="792"/>
      <c r="G23" s="792"/>
      <c r="H23" s="792"/>
      <c r="I23" s="792"/>
      <c r="J23" s="792"/>
      <c r="K23" s="792"/>
      <c r="L23" s="792"/>
      <c r="M23" s="792"/>
      <c r="N23" s="792"/>
      <c r="O23" s="792"/>
      <c r="P23" s="793"/>
      <c r="Q23" s="17"/>
    </row>
    <row r="24" spans="2:17" s="42" customFormat="1" ht="7.5" customHeight="1">
      <c r="B24" s="17"/>
      <c r="C24" s="791"/>
      <c r="D24" s="792"/>
      <c r="E24" s="792"/>
      <c r="F24" s="792"/>
      <c r="G24" s="792"/>
      <c r="H24" s="792"/>
      <c r="I24" s="792"/>
      <c r="J24" s="792"/>
      <c r="K24" s="792"/>
      <c r="L24" s="792"/>
      <c r="M24" s="792"/>
      <c r="N24" s="792"/>
      <c r="O24" s="792"/>
      <c r="P24" s="793"/>
      <c r="Q24" s="17"/>
    </row>
    <row r="25" spans="2:17" s="42" customFormat="1" ht="7.5" customHeight="1">
      <c r="B25" s="17"/>
      <c r="C25" s="791"/>
      <c r="D25" s="792"/>
      <c r="E25" s="792"/>
      <c r="F25" s="792"/>
      <c r="G25" s="792"/>
      <c r="H25" s="792"/>
      <c r="I25" s="792"/>
      <c r="J25" s="792"/>
      <c r="K25" s="792"/>
      <c r="L25" s="792"/>
      <c r="M25" s="792"/>
      <c r="N25" s="792"/>
      <c r="O25" s="792"/>
      <c r="P25" s="793"/>
      <c r="Q25" s="17"/>
    </row>
    <row r="26" spans="2:17" s="42" customFormat="1" ht="7.5" customHeight="1">
      <c r="B26" s="17"/>
      <c r="C26" s="791"/>
      <c r="D26" s="792"/>
      <c r="E26" s="792"/>
      <c r="F26" s="792"/>
      <c r="G26" s="792"/>
      <c r="H26" s="792"/>
      <c r="I26" s="792"/>
      <c r="J26" s="792"/>
      <c r="K26" s="792"/>
      <c r="L26" s="792"/>
      <c r="M26" s="792"/>
      <c r="N26" s="792"/>
      <c r="O26" s="792"/>
      <c r="P26" s="793"/>
      <c r="Q26" s="17"/>
    </row>
    <row r="27" spans="2:17" s="42" customFormat="1" ht="7.5" customHeight="1">
      <c r="B27" s="17"/>
      <c r="C27" s="791"/>
      <c r="D27" s="792"/>
      <c r="E27" s="792"/>
      <c r="F27" s="792"/>
      <c r="G27" s="792"/>
      <c r="H27" s="792"/>
      <c r="I27" s="792"/>
      <c r="J27" s="792"/>
      <c r="K27" s="792"/>
      <c r="L27" s="792"/>
      <c r="M27" s="792"/>
      <c r="N27" s="792"/>
      <c r="O27" s="792"/>
      <c r="P27" s="793"/>
      <c r="Q27" s="17"/>
    </row>
    <row r="28" spans="2:17" s="42" customFormat="1" ht="7.5" customHeight="1">
      <c r="B28" s="17"/>
      <c r="C28" s="791"/>
      <c r="D28" s="792"/>
      <c r="E28" s="792"/>
      <c r="F28" s="792"/>
      <c r="G28" s="792"/>
      <c r="H28" s="792"/>
      <c r="I28" s="792"/>
      <c r="J28" s="792"/>
      <c r="K28" s="792"/>
      <c r="L28" s="792"/>
      <c r="M28" s="792"/>
      <c r="N28" s="792"/>
      <c r="O28" s="792"/>
      <c r="P28" s="793"/>
      <c r="Q28" s="17"/>
    </row>
    <row r="29" spans="2:17" s="42" customFormat="1" ht="7.5" customHeight="1">
      <c r="B29" s="17"/>
      <c r="C29" s="791"/>
      <c r="D29" s="792"/>
      <c r="E29" s="792"/>
      <c r="F29" s="792"/>
      <c r="G29" s="792"/>
      <c r="H29" s="792"/>
      <c r="I29" s="792"/>
      <c r="J29" s="792"/>
      <c r="K29" s="792"/>
      <c r="L29" s="792"/>
      <c r="M29" s="792"/>
      <c r="N29" s="792"/>
      <c r="O29" s="792"/>
      <c r="P29" s="793"/>
      <c r="Q29" s="17"/>
    </row>
    <row r="30" spans="2:17" s="42" customFormat="1" ht="7.5" customHeight="1">
      <c r="B30" s="17"/>
      <c r="C30" s="791"/>
      <c r="D30" s="792"/>
      <c r="E30" s="792"/>
      <c r="F30" s="792"/>
      <c r="G30" s="792"/>
      <c r="H30" s="792"/>
      <c r="I30" s="792"/>
      <c r="J30" s="792"/>
      <c r="K30" s="792"/>
      <c r="L30" s="792"/>
      <c r="M30" s="792"/>
      <c r="N30" s="792"/>
      <c r="O30" s="792"/>
      <c r="P30" s="793"/>
      <c r="Q30" s="17"/>
    </row>
    <row r="31" spans="2:17" s="42" customFormat="1" ht="7.5" customHeight="1">
      <c r="B31" s="17"/>
      <c r="C31" s="791"/>
      <c r="D31" s="792"/>
      <c r="E31" s="792"/>
      <c r="F31" s="792"/>
      <c r="G31" s="792"/>
      <c r="H31" s="792"/>
      <c r="I31" s="792"/>
      <c r="J31" s="792"/>
      <c r="K31" s="792"/>
      <c r="L31" s="792"/>
      <c r="M31" s="792"/>
      <c r="N31" s="792"/>
      <c r="O31" s="792"/>
      <c r="P31" s="793"/>
      <c r="Q31" s="17"/>
    </row>
    <row r="32" spans="2:17" s="42" customFormat="1" ht="7.5" customHeight="1">
      <c r="B32" s="17"/>
      <c r="C32" s="791"/>
      <c r="D32" s="792"/>
      <c r="E32" s="792"/>
      <c r="F32" s="792"/>
      <c r="G32" s="792"/>
      <c r="H32" s="792"/>
      <c r="I32" s="792"/>
      <c r="J32" s="792"/>
      <c r="K32" s="792"/>
      <c r="L32" s="792"/>
      <c r="M32" s="792"/>
      <c r="N32" s="792"/>
      <c r="O32" s="792"/>
      <c r="P32" s="793"/>
      <c r="Q32" s="17"/>
    </row>
    <row r="33" spans="2:17" s="42" customFormat="1" ht="7.5" customHeight="1">
      <c r="B33" s="17"/>
      <c r="C33" s="791"/>
      <c r="D33" s="792"/>
      <c r="E33" s="792"/>
      <c r="F33" s="792"/>
      <c r="G33" s="792"/>
      <c r="H33" s="792"/>
      <c r="I33" s="792"/>
      <c r="J33" s="792"/>
      <c r="K33" s="792"/>
      <c r="L33" s="792"/>
      <c r="M33" s="792"/>
      <c r="N33" s="792"/>
      <c r="O33" s="792"/>
      <c r="P33" s="793"/>
      <c r="Q33" s="17"/>
    </row>
    <row r="34" spans="2:17" s="42" customFormat="1" ht="7.5" customHeight="1">
      <c r="B34" s="17"/>
      <c r="C34" s="791"/>
      <c r="D34" s="792"/>
      <c r="E34" s="792"/>
      <c r="F34" s="792"/>
      <c r="G34" s="792"/>
      <c r="H34" s="792"/>
      <c r="I34" s="792"/>
      <c r="J34" s="792"/>
      <c r="K34" s="792"/>
      <c r="L34" s="792"/>
      <c r="M34" s="792"/>
      <c r="N34" s="792"/>
      <c r="O34" s="792"/>
      <c r="P34" s="793"/>
      <c r="Q34" s="17"/>
    </row>
    <row r="35" spans="2:17" s="42" customFormat="1" ht="7.5" customHeight="1">
      <c r="B35" s="17"/>
      <c r="C35" s="791"/>
      <c r="D35" s="792"/>
      <c r="E35" s="792"/>
      <c r="F35" s="792"/>
      <c r="G35" s="792"/>
      <c r="H35" s="792"/>
      <c r="I35" s="792"/>
      <c r="J35" s="792"/>
      <c r="K35" s="792"/>
      <c r="L35" s="792"/>
      <c r="M35" s="792"/>
      <c r="N35" s="792"/>
      <c r="O35" s="792"/>
      <c r="P35" s="793"/>
      <c r="Q35" s="17"/>
    </row>
    <row r="36" spans="2:17" s="42" customFormat="1" ht="7.5" customHeight="1">
      <c r="B36" s="17"/>
      <c r="C36" s="791"/>
      <c r="D36" s="792"/>
      <c r="E36" s="792"/>
      <c r="F36" s="792"/>
      <c r="G36" s="792"/>
      <c r="H36" s="792"/>
      <c r="I36" s="792"/>
      <c r="J36" s="792"/>
      <c r="K36" s="792"/>
      <c r="L36" s="792"/>
      <c r="M36" s="792"/>
      <c r="N36" s="792"/>
      <c r="O36" s="792"/>
      <c r="P36" s="793"/>
      <c r="Q36" s="17"/>
    </row>
    <row r="37" spans="2:17" s="42" customFormat="1" ht="7.5" customHeight="1">
      <c r="B37" s="17"/>
      <c r="C37" s="791"/>
      <c r="D37" s="792"/>
      <c r="E37" s="792"/>
      <c r="F37" s="792"/>
      <c r="G37" s="792"/>
      <c r="H37" s="792"/>
      <c r="I37" s="792"/>
      <c r="J37" s="792"/>
      <c r="K37" s="792"/>
      <c r="L37" s="792"/>
      <c r="M37" s="792"/>
      <c r="N37" s="792"/>
      <c r="O37" s="792"/>
      <c r="P37" s="793"/>
      <c r="Q37" s="17"/>
    </row>
    <row r="38" spans="2:17" s="42" customFormat="1" ht="7.5" customHeight="1">
      <c r="B38" s="17"/>
      <c r="C38" s="791"/>
      <c r="D38" s="792"/>
      <c r="E38" s="792"/>
      <c r="F38" s="792"/>
      <c r="G38" s="792"/>
      <c r="H38" s="792"/>
      <c r="I38" s="792"/>
      <c r="J38" s="792"/>
      <c r="K38" s="792"/>
      <c r="L38" s="792"/>
      <c r="M38" s="792"/>
      <c r="N38" s="792"/>
      <c r="O38" s="792"/>
      <c r="P38" s="793"/>
      <c r="Q38" s="17"/>
    </row>
    <row r="39" spans="2:17" s="42" customFormat="1" ht="7.5" customHeight="1">
      <c r="B39" s="17"/>
      <c r="C39" s="791"/>
      <c r="D39" s="792"/>
      <c r="E39" s="792"/>
      <c r="F39" s="792"/>
      <c r="G39" s="792"/>
      <c r="H39" s="792"/>
      <c r="I39" s="792"/>
      <c r="J39" s="792"/>
      <c r="K39" s="792"/>
      <c r="L39" s="792"/>
      <c r="M39" s="792"/>
      <c r="N39" s="792"/>
      <c r="O39" s="792"/>
      <c r="P39" s="793"/>
      <c r="Q39" s="17"/>
    </row>
    <row r="40" spans="2:17" s="42" customFormat="1" ht="7.5" customHeight="1">
      <c r="B40" s="17"/>
      <c r="C40" s="791"/>
      <c r="D40" s="792"/>
      <c r="E40" s="792"/>
      <c r="F40" s="792"/>
      <c r="G40" s="792"/>
      <c r="H40" s="792"/>
      <c r="I40" s="792"/>
      <c r="J40" s="792"/>
      <c r="K40" s="792"/>
      <c r="L40" s="792"/>
      <c r="M40" s="792"/>
      <c r="N40" s="792"/>
      <c r="O40" s="792"/>
      <c r="P40" s="793"/>
      <c r="Q40" s="17"/>
    </row>
    <row r="41" spans="2:17" s="42" customFormat="1" ht="7.5" customHeight="1">
      <c r="B41" s="17"/>
      <c r="C41" s="791"/>
      <c r="D41" s="792"/>
      <c r="E41" s="792"/>
      <c r="F41" s="792"/>
      <c r="G41" s="792"/>
      <c r="H41" s="792"/>
      <c r="I41" s="792"/>
      <c r="J41" s="792"/>
      <c r="K41" s="792"/>
      <c r="L41" s="792"/>
      <c r="M41" s="792"/>
      <c r="N41" s="792"/>
      <c r="O41" s="792"/>
      <c r="P41" s="793"/>
      <c r="Q41" s="17"/>
    </row>
    <row r="42" spans="2:17" s="42" customFormat="1" ht="7.5" customHeight="1">
      <c r="B42" s="17"/>
      <c r="C42" s="791"/>
      <c r="D42" s="792"/>
      <c r="E42" s="792"/>
      <c r="F42" s="792"/>
      <c r="G42" s="792"/>
      <c r="H42" s="792"/>
      <c r="I42" s="792"/>
      <c r="J42" s="792"/>
      <c r="K42" s="792"/>
      <c r="L42" s="792"/>
      <c r="M42" s="792"/>
      <c r="N42" s="792"/>
      <c r="O42" s="792"/>
      <c r="P42" s="793"/>
      <c r="Q42" s="17"/>
    </row>
    <row r="43" spans="2:17" s="42" customFormat="1" ht="7.5" customHeight="1">
      <c r="B43" s="17"/>
      <c r="C43" s="791"/>
      <c r="D43" s="792"/>
      <c r="E43" s="792"/>
      <c r="F43" s="792"/>
      <c r="G43" s="792"/>
      <c r="H43" s="792"/>
      <c r="I43" s="792"/>
      <c r="J43" s="792"/>
      <c r="K43" s="792"/>
      <c r="L43" s="792"/>
      <c r="M43" s="792"/>
      <c r="N43" s="792"/>
      <c r="O43" s="792"/>
      <c r="P43" s="793"/>
      <c r="Q43" s="17"/>
    </row>
    <row r="44" spans="2:17" s="42" customFormat="1" ht="7.5" customHeight="1">
      <c r="B44" s="17"/>
      <c r="C44" s="791"/>
      <c r="D44" s="792"/>
      <c r="E44" s="792"/>
      <c r="F44" s="792"/>
      <c r="G44" s="792"/>
      <c r="H44" s="792"/>
      <c r="I44" s="792"/>
      <c r="J44" s="792"/>
      <c r="K44" s="792"/>
      <c r="L44" s="792"/>
      <c r="M44" s="792"/>
      <c r="N44" s="792"/>
      <c r="O44" s="792"/>
      <c r="P44" s="793"/>
      <c r="Q44" s="17"/>
    </row>
    <row r="45" spans="2:17" s="42" customFormat="1" ht="7.5" customHeight="1">
      <c r="B45" s="17"/>
      <c r="C45" s="791"/>
      <c r="D45" s="792"/>
      <c r="E45" s="792"/>
      <c r="F45" s="792"/>
      <c r="G45" s="792"/>
      <c r="H45" s="792"/>
      <c r="I45" s="792"/>
      <c r="J45" s="792"/>
      <c r="K45" s="792"/>
      <c r="L45" s="792"/>
      <c r="M45" s="792"/>
      <c r="N45" s="792"/>
      <c r="O45" s="792"/>
      <c r="P45" s="793"/>
      <c r="Q45" s="17"/>
    </row>
    <row r="46" spans="2:17" s="42" customFormat="1" ht="7.5" customHeight="1">
      <c r="B46" s="17"/>
      <c r="C46" s="791"/>
      <c r="D46" s="792"/>
      <c r="E46" s="792"/>
      <c r="F46" s="792"/>
      <c r="G46" s="792"/>
      <c r="H46" s="792"/>
      <c r="I46" s="792"/>
      <c r="J46" s="792"/>
      <c r="K46" s="792"/>
      <c r="L46" s="792"/>
      <c r="M46" s="792"/>
      <c r="N46" s="792"/>
      <c r="O46" s="792"/>
      <c r="P46" s="793"/>
      <c r="Q46" s="17"/>
    </row>
    <row r="47" spans="2:17" s="42" customFormat="1" ht="7.5" customHeight="1">
      <c r="B47" s="17"/>
      <c r="C47" s="791"/>
      <c r="D47" s="792"/>
      <c r="E47" s="792"/>
      <c r="F47" s="792"/>
      <c r="G47" s="792"/>
      <c r="H47" s="792"/>
      <c r="I47" s="792"/>
      <c r="J47" s="792"/>
      <c r="K47" s="792"/>
      <c r="L47" s="792"/>
      <c r="M47" s="792"/>
      <c r="N47" s="792"/>
      <c r="O47" s="792"/>
      <c r="P47" s="793"/>
      <c r="Q47" s="17"/>
    </row>
    <row r="48" spans="2:17" s="42" customFormat="1" ht="7.5" customHeight="1">
      <c r="B48" s="17"/>
      <c r="C48" s="791"/>
      <c r="D48" s="792"/>
      <c r="E48" s="792"/>
      <c r="F48" s="792"/>
      <c r="G48" s="792"/>
      <c r="H48" s="792"/>
      <c r="I48" s="792"/>
      <c r="J48" s="792"/>
      <c r="K48" s="792"/>
      <c r="L48" s="792"/>
      <c r="M48" s="792"/>
      <c r="N48" s="792"/>
      <c r="O48" s="792"/>
      <c r="P48" s="793"/>
      <c r="Q48" s="17"/>
    </row>
    <row r="49" spans="2:17" s="42" customFormat="1" ht="7.5" customHeight="1">
      <c r="B49" s="17"/>
      <c r="C49" s="791"/>
      <c r="D49" s="792"/>
      <c r="E49" s="792"/>
      <c r="F49" s="792"/>
      <c r="G49" s="792"/>
      <c r="H49" s="792"/>
      <c r="I49" s="792"/>
      <c r="J49" s="792"/>
      <c r="K49" s="792"/>
      <c r="L49" s="792"/>
      <c r="M49" s="792"/>
      <c r="N49" s="792"/>
      <c r="O49" s="792"/>
      <c r="P49" s="793"/>
      <c r="Q49" s="17"/>
    </row>
    <row r="50" spans="2:17" s="42" customFormat="1" ht="7.5" customHeight="1">
      <c r="B50" s="17"/>
      <c r="C50" s="791"/>
      <c r="D50" s="792"/>
      <c r="E50" s="792"/>
      <c r="F50" s="792"/>
      <c r="G50" s="792"/>
      <c r="H50" s="792"/>
      <c r="I50" s="792"/>
      <c r="J50" s="792"/>
      <c r="K50" s="792"/>
      <c r="L50" s="792"/>
      <c r="M50" s="792"/>
      <c r="N50" s="792"/>
      <c r="O50" s="792"/>
      <c r="P50" s="793"/>
      <c r="Q50" s="17"/>
    </row>
    <row r="51" spans="2:17" s="42" customFormat="1" ht="7.5" customHeight="1">
      <c r="B51" s="17"/>
      <c r="C51" s="791"/>
      <c r="D51" s="792"/>
      <c r="E51" s="792"/>
      <c r="F51" s="792"/>
      <c r="G51" s="792"/>
      <c r="H51" s="792"/>
      <c r="I51" s="792"/>
      <c r="J51" s="792"/>
      <c r="K51" s="792"/>
      <c r="L51" s="792"/>
      <c r="M51" s="792"/>
      <c r="N51" s="792"/>
      <c r="O51" s="792"/>
      <c r="P51" s="793"/>
      <c r="Q51" s="17"/>
    </row>
    <row r="52" spans="2:17" s="42" customFormat="1" ht="7.5" customHeight="1">
      <c r="B52" s="17"/>
      <c r="C52" s="791"/>
      <c r="D52" s="792"/>
      <c r="E52" s="792"/>
      <c r="F52" s="792"/>
      <c r="G52" s="792"/>
      <c r="H52" s="792"/>
      <c r="I52" s="792"/>
      <c r="J52" s="792"/>
      <c r="K52" s="792"/>
      <c r="L52" s="792"/>
      <c r="M52" s="792"/>
      <c r="N52" s="792"/>
      <c r="O52" s="792"/>
      <c r="P52" s="793"/>
      <c r="Q52" s="17"/>
    </row>
    <row r="53" spans="2:17" s="42" customFormat="1" ht="7.5" customHeight="1">
      <c r="B53" s="17"/>
      <c r="C53" s="791"/>
      <c r="D53" s="792"/>
      <c r="E53" s="792"/>
      <c r="F53" s="792"/>
      <c r="G53" s="792"/>
      <c r="H53" s="792"/>
      <c r="I53" s="792"/>
      <c r="J53" s="792"/>
      <c r="K53" s="792"/>
      <c r="L53" s="792"/>
      <c r="M53" s="792"/>
      <c r="N53" s="792"/>
      <c r="O53" s="792"/>
      <c r="P53" s="793"/>
      <c r="Q53" s="17"/>
    </row>
    <row r="54" spans="2:17" s="42" customFormat="1" ht="7.5" customHeight="1">
      <c r="B54" s="17"/>
      <c r="C54" s="791"/>
      <c r="D54" s="792"/>
      <c r="E54" s="792"/>
      <c r="F54" s="792"/>
      <c r="G54" s="792"/>
      <c r="H54" s="792"/>
      <c r="I54" s="792"/>
      <c r="J54" s="792"/>
      <c r="K54" s="792"/>
      <c r="L54" s="792"/>
      <c r="M54" s="792"/>
      <c r="N54" s="792"/>
      <c r="O54" s="792"/>
      <c r="P54" s="793"/>
      <c r="Q54" s="17"/>
    </row>
    <row r="55" spans="2:17" s="42" customFormat="1" ht="7.5" customHeight="1">
      <c r="B55" s="17"/>
      <c r="C55" s="791"/>
      <c r="D55" s="792"/>
      <c r="E55" s="792"/>
      <c r="F55" s="792"/>
      <c r="G55" s="792"/>
      <c r="H55" s="792"/>
      <c r="I55" s="792"/>
      <c r="J55" s="792"/>
      <c r="K55" s="792"/>
      <c r="L55" s="792"/>
      <c r="M55" s="792"/>
      <c r="N55" s="792"/>
      <c r="O55" s="792"/>
      <c r="P55" s="793"/>
      <c r="Q55" s="17"/>
    </row>
    <row r="56" spans="2:17" s="42" customFormat="1" ht="7.5" customHeight="1">
      <c r="B56" s="17"/>
      <c r="C56" s="791"/>
      <c r="D56" s="792"/>
      <c r="E56" s="792"/>
      <c r="F56" s="792"/>
      <c r="G56" s="792"/>
      <c r="H56" s="792"/>
      <c r="I56" s="792"/>
      <c r="J56" s="792"/>
      <c r="K56" s="792"/>
      <c r="L56" s="792"/>
      <c r="M56" s="792"/>
      <c r="N56" s="792"/>
      <c r="O56" s="792"/>
      <c r="P56" s="793"/>
      <c r="Q56" s="17"/>
    </row>
    <row r="57" spans="2:17" s="42" customFormat="1" ht="7.5" customHeight="1">
      <c r="B57" s="17"/>
      <c r="C57" s="791"/>
      <c r="D57" s="792"/>
      <c r="E57" s="792"/>
      <c r="F57" s="792"/>
      <c r="G57" s="792"/>
      <c r="H57" s="792"/>
      <c r="I57" s="792"/>
      <c r="J57" s="792"/>
      <c r="K57" s="792"/>
      <c r="L57" s="792"/>
      <c r="M57" s="792"/>
      <c r="N57" s="792"/>
      <c r="O57" s="792"/>
      <c r="P57" s="793"/>
      <c r="Q57" s="17"/>
    </row>
    <row r="58" spans="2:17" s="42" customFormat="1" ht="7.5" customHeight="1">
      <c r="B58" s="17"/>
      <c r="C58" s="791"/>
      <c r="D58" s="792"/>
      <c r="E58" s="792"/>
      <c r="F58" s="792"/>
      <c r="G58" s="792"/>
      <c r="H58" s="792"/>
      <c r="I58" s="792"/>
      <c r="J58" s="792"/>
      <c r="K58" s="792"/>
      <c r="L58" s="792"/>
      <c r="M58" s="792"/>
      <c r="N58" s="792"/>
      <c r="O58" s="792"/>
      <c r="P58" s="793"/>
      <c r="Q58" s="17"/>
    </row>
    <row r="59" spans="2:17" s="42" customFormat="1" ht="7.5" customHeight="1">
      <c r="B59" s="17"/>
      <c r="C59" s="791"/>
      <c r="D59" s="792"/>
      <c r="E59" s="792"/>
      <c r="F59" s="792"/>
      <c r="G59" s="792"/>
      <c r="H59" s="792"/>
      <c r="I59" s="792"/>
      <c r="J59" s="792"/>
      <c r="K59" s="792"/>
      <c r="L59" s="792"/>
      <c r="M59" s="792"/>
      <c r="N59" s="792"/>
      <c r="O59" s="792"/>
      <c r="P59" s="793"/>
      <c r="Q59" s="17"/>
    </row>
    <row r="60" spans="2:17" s="42" customFormat="1" ht="7.5" customHeight="1">
      <c r="B60" s="17"/>
      <c r="C60" s="791"/>
      <c r="D60" s="792"/>
      <c r="E60" s="792"/>
      <c r="F60" s="792"/>
      <c r="G60" s="792"/>
      <c r="H60" s="792"/>
      <c r="I60" s="792"/>
      <c r="J60" s="792"/>
      <c r="K60" s="792"/>
      <c r="L60" s="792"/>
      <c r="M60" s="792"/>
      <c r="N60" s="792"/>
      <c r="O60" s="792"/>
      <c r="P60" s="793"/>
      <c r="Q60" s="17"/>
    </row>
    <row r="61" spans="2:17" s="42" customFormat="1" ht="7.5" customHeight="1">
      <c r="B61" s="17"/>
      <c r="C61" s="791"/>
      <c r="D61" s="792"/>
      <c r="E61" s="792"/>
      <c r="F61" s="792"/>
      <c r="G61" s="792"/>
      <c r="H61" s="792"/>
      <c r="I61" s="792"/>
      <c r="J61" s="792"/>
      <c r="K61" s="792"/>
      <c r="L61" s="792"/>
      <c r="M61" s="792"/>
      <c r="N61" s="792"/>
      <c r="O61" s="792"/>
      <c r="P61" s="793"/>
      <c r="Q61" s="17"/>
    </row>
    <row r="62" spans="2:17" s="42" customFormat="1" ht="7.5" customHeight="1">
      <c r="B62" s="17"/>
      <c r="C62" s="794"/>
      <c r="D62" s="795"/>
      <c r="E62" s="795"/>
      <c r="F62" s="795"/>
      <c r="G62" s="795"/>
      <c r="H62" s="795"/>
      <c r="I62" s="795"/>
      <c r="J62" s="795"/>
      <c r="K62" s="795"/>
      <c r="L62" s="795"/>
      <c r="M62" s="795"/>
      <c r="N62" s="795"/>
      <c r="O62" s="795"/>
      <c r="P62" s="796"/>
      <c r="Q62" s="17"/>
    </row>
    <row r="63" spans="2:17" s="42" customFormat="1" ht="4.5" customHeight="1">
      <c r="B63" s="264"/>
      <c r="C63" s="265"/>
      <c r="D63" s="265"/>
      <c r="E63" s="265"/>
      <c r="F63" s="265"/>
      <c r="G63" s="265"/>
      <c r="H63" s="265"/>
      <c r="I63" s="265"/>
      <c r="J63" s="265"/>
      <c r="K63" s="265"/>
      <c r="L63" s="265"/>
      <c r="M63" s="265"/>
      <c r="N63" s="265"/>
      <c r="O63" s="265"/>
      <c r="P63" s="265"/>
      <c r="Q63" s="264"/>
    </row>
    <row r="64" spans="2:17" s="42" customFormat="1" ht="17.25" customHeight="1">
      <c r="B64" s="550" t="s">
        <v>28</v>
      </c>
      <c r="C64" s="640"/>
      <c r="D64" s="640"/>
      <c r="E64" s="640"/>
      <c r="F64" s="640"/>
      <c r="G64" s="640"/>
      <c r="H64" s="640"/>
      <c r="I64" s="640"/>
      <c r="J64" s="640"/>
      <c r="K64" s="640"/>
      <c r="L64" s="640"/>
      <c r="M64" s="640"/>
      <c r="N64" s="640"/>
      <c r="O64" s="640"/>
      <c r="P64" s="640"/>
      <c r="Q64" s="551"/>
    </row>
    <row r="65" spans="2:17" s="42" customFormat="1" ht="15.75" customHeight="1">
      <c r="B65" s="264"/>
      <c r="C65" s="581" t="s">
        <v>199</v>
      </c>
      <c r="D65" s="265"/>
      <c r="E65" s="265"/>
      <c r="F65" s="265"/>
      <c r="G65" s="265"/>
      <c r="H65" s="581" t="s">
        <v>200</v>
      </c>
      <c r="I65" s="265"/>
      <c r="J65" s="265"/>
      <c r="K65" s="581" t="s">
        <v>225</v>
      </c>
      <c r="L65" s="265"/>
      <c r="M65" s="265"/>
      <c r="N65" s="581" t="s">
        <v>202</v>
      </c>
      <c r="O65" s="265"/>
      <c r="P65" s="265"/>
      <c r="Q65" s="264"/>
    </row>
    <row r="66" spans="2:17" s="42" customFormat="1" ht="25.5" customHeight="1">
      <c r="B66" s="264"/>
      <c r="C66" s="781"/>
      <c r="D66" s="782"/>
      <c r="E66" s="782"/>
      <c r="F66" s="782"/>
      <c r="G66" s="783"/>
      <c r="H66" s="781"/>
      <c r="I66" s="782"/>
      <c r="J66" s="783"/>
      <c r="K66" s="784"/>
      <c r="L66" s="785"/>
      <c r="M66" s="786"/>
      <c r="N66" s="781"/>
      <c r="O66" s="782"/>
      <c r="P66" s="783"/>
      <c r="Q66" s="264"/>
    </row>
    <row r="67" spans="2:17" s="42" customFormat="1" ht="25.5" customHeight="1">
      <c r="B67" s="265"/>
      <c r="C67" s="767"/>
      <c r="D67" s="767"/>
      <c r="E67" s="767"/>
      <c r="F67" s="767"/>
      <c r="G67" s="767"/>
      <c r="H67" s="767"/>
      <c r="I67" s="767"/>
      <c r="J67" s="767"/>
      <c r="K67" s="787"/>
      <c r="L67" s="787"/>
      <c r="M67" s="787"/>
      <c r="N67" s="767"/>
      <c r="O67" s="767"/>
      <c r="P67" s="767"/>
      <c r="Q67" s="265"/>
    </row>
    <row r="68" spans="2:17" s="42" customFormat="1" ht="25.5" customHeight="1">
      <c r="B68" s="280"/>
      <c r="C68" s="767"/>
      <c r="D68" s="767"/>
      <c r="E68" s="767"/>
      <c r="F68" s="767"/>
      <c r="G68" s="767"/>
      <c r="H68" s="767"/>
      <c r="I68" s="767"/>
      <c r="J68" s="767"/>
      <c r="K68" s="787"/>
      <c r="L68" s="787"/>
      <c r="M68" s="787"/>
      <c r="N68" s="767"/>
      <c r="O68" s="767"/>
      <c r="P68" s="767"/>
      <c r="Q68" s="280"/>
    </row>
    <row r="69" spans="2:17" s="42" customFormat="1" ht="12.75">
      <c r="B69" s="264"/>
      <c r="C69" s="265"/>
      <c r="D69" s="265"/>
      <c r="E69" s="265"/>
      <c r="F69" s="265"/>
      <c r="G69" s="265"/>
      <c r="H69" s="265"/>
      <c r="I69" s="265"/>
      <c r="J69" s="265"/>
      <c r="K69" s="265"/>
      <c r="L69" s="265"/>
      <c r="M69" s="265"/>
      <c r="N69" s="265"/>
      <c r="O69" s="265"/>
      <c r="P69" s="265"/>
      <c r="Q69" s="264"/>
    </row>
  </sheetData>
  <sheetProtection password="DFEA" sheet="1" objects="1" scenarios="1" selectLockedCells="1"/>
  <mergeCells count="42">
    <mergeCell ref="C68:G68"/>
    <mergeCell ref="H68:J68"/>
    <mergeCell ref="C65:G65"/>
    <mergeCell ref="C15:P62"/>
    <mergeCell ref="N65:P65"/>
    <mergeCell ref="B63:Q63"/>
    <mergeCell ref="Q65:Q68"/>
    <mergeCell ref="H65:J65"/>
    <mergeCell ref="B69:Q69"/>
    <mergeCell ref="C66:G66"/>
    <mergeCell ref="H66:J66"/>
    <mergeCell ref="K66:M66"/>
    <mergeCell ref="N66:P66"/>
    <mergeCell ref="H67:J67"/>
    <mergeCell ref="K67:M67"/>
    <mergeCell ref="B65:B68"/>
    <mergeCell ref="N68:P68"/>
    <mergeCell ref="K68:M68"/>
    <mergeCell ref="B2:Q2"/>
    <mergeCell ref="B8:B12"/>
    <mergeCell ref="B6:Q6"/>
    <mergeCell ref="B7:Q7"/>
    <mergeCell ref="C10:G10"/>
    <mergeCell ref="C5:P5"/>
    <mergeCell ref="Q8:Q12"/>
    <mergeCell ref="H11:P11"/>
    <mergeCell ref="B14:Q14"/>
    <mergeCell ref="C67:G67"/>
    <mergeCell ref="B4:Q4"/>
    <mergeCell ref="H8:P8"/>
    <mergeCell ref="C8:G8"/>
    <mergeCell ref="B64:Q64"/>
    <mergeCell ref="H9:P9"/>
    <mergeCell ref="H10:P10"/>
    <mergeCell ref="N67:P67"/>
    <mergeCell ref="K65:M65"/>
    <mergeCell ref="B13:Q13"/>
    <mergeCell ref="C9:G9"/>
    <mergeCell ref="B3:Q3"/>
    <mergeCell ref="C12:G12"/>
    <mergeCell ref="C11:G11"/>
    <mergeCell ref="H12:P12"/>
  </mergeCells>
  <dataValidations count="2">
    <dataValidation type="textLength" allowBlank="1" showInputMessage="1" showErrorMessage="1" errorTitle="Uzasadnienie" error="Maksymalna długość tekstu 10000 znaków" sqref="C15:P62">
      <formula1>0</formula1>
      <formula2>10000</formula2>
    </dataValidation>
    <dataValidation type="list" allowBlank="1" showInputMessage="1" showErrorMessage="1" sqref="C5:P5">
      <formula1>L_FUndusz_Op_1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Arkusz3"/>
  <dimension ref="A1:L16"/>
  <sheetViews>
    <sheetView zoomScalePageLayoutView="0" workbookViewId="0" topLeftCell="C1">
      <selection activeCell="G1" sqref="G1:G16384"/>
    </sheetView>
  </sheetViews>
  <sheetFormatPr defaultColWidth="9.140625" defaultRowHeight="12.75"/>
  <cols>
    <col min="1" max="1" width="45.28125" style="33" customWidth="1"/>
    <col min="2" max="2" width="52.28125" style="33" customWidth="1"/>
    <col min="3" max="3" width="5.8515625" style="33" customWidth="1"/>
    <col min="4" max="5" width="9.140625" style="33" customWidth="1"/>
    <col min="6" max="6" width="61.57421875" style="33" customWidth="1"/>
    <col min="7" max="7" width="40.421875" style="33" customWidth="1"/>
    <col min="8" max="8" width="12.57421875" style="106" customWidth="1"/>
    <col min="9" max="9" width="9.140625" style="107" customWidth="1"/>
    <col min="10" max="10" width="33.7109375" style="33" customWidth="1"/>
    <col min="11" max="11" width="9.140625" style="166" customWidth="1"/>
    <col min="12" max="12" width="9.140625" style="165" customWidth="1"/>
    <col min="13" max="16384" width="9.140625" style="34" customWidth="1"/>
  </cols>
  <sheetData>
    <row r="1" spans="1:12" ht="12.75">
      <c r="A1" s="33" t="s">
        <v>103</v>
      </c>
      <c r="B1" s="147" t="s">
        <v>77</v>
      </c>
      <c r="C1" s="33" t="s">
        <v>187</v>
      </c>
      <c r="D1" s="33" t="s">
        <v>188</v>
      </c>
      <c r="E1" s="33" t="s">
        <v>169</v>
      </c>
      <c r="F1" s="33" t="s">
        <v>249</v>
      </c>
      <c r="G1" s="33" t="s">
        <v>218</v>
      </c>
      <c r="H1" s="38" t="s">
        <v>33</v>
      </c>
      <c r="I1" s="39">
        <v>25</v>
      </c>
      <c r="J1" s="33" t="s">
        <v>52</v>
      </c>
      <c r="K1" s="166">
        <v>1</v>
      </c>
      <c r="L1" s="165">
        <v>2012</v>
      </c>
    </row>
    <row r="2" spans="1:12" ht="12.75">
      <c r="A2" s="33" t="s">
        <v>101</v>
      </c>
      <c r="B2" s="147" t="s">
        <v>78</v>
      </c>
      <c r="C2" s="33" t="s">
        <v>188</v>
      </c>
      <c r="D2" s="33" t="s">
        <v>190</v>
      </c>
      <c r="E2" s="33" t="s">
        <v>170</v>
      </c>
      <c r="F2" s="33" t="s">
        <v>250</v>
      </c>
      <c r="G2" s="33" t="s">
        <v>219</v>
      </c>
      <c r="H2" s="38" t="s">
        <v>42</v>
      </c>
      <c r="I2" s="39">
        <v>30</v>
      </c>
      <c r="J2" s="33" t="s">
        <v>55</v>
      </c>
      <c r="K2" s="166">
        <v>2</v>
      </c>
      <c r="L2" s="165">
        <v>2013</v>
      </c>
    </row>
    <row r="3" spans="1:12" ht="12.75">
      <c r="A3" s="33" t="s">
        <v>102</v>
      </c>
      <c r="B3" s="147" t="s">
        <v>79</v>
      </c>
      <c r="C3" s="33" t="s">
        <v>189</v>
      </c>
      <c r="D3" s="33" t="s">
        <v>191</v>
      </c>
      <c r="G3" s="33" t="s">
        <v>220</v>
      </c>
      <c r="H3" s="38" t="s">
        <v>43</v>
      </c>
      <c r="I3" s="39">
        <v>30</v>
      </c>
      <c r="J3" s="33" t="s">
        <v>68</v>
      </c>
      <c r="K3" s="166">
        <v>3</v>
      </c>
      <c r="L3" s="165">
        <v>2014</v>
      </c>
    </row>
    <row r="4" spans="2:12" ht="12.75">
      <c r="B4" s="147" t="s">
        <v>80</v>
      </c>
      <c r="H4" s="38" t="s">
        <v>44</v>
      </c>
      <c r="I4" s="39">
        <v>10</v>
      </c>
      <c r="J4" s="33" t="s">
        <v>69</v>
      </c>
      <c r="K4" s="166">
        <v>4</v>
      </c>
      <c r="L4" s="165">
        <v>2015</v>
      </c>
    </row>
    <row r="5" spans="2:12" ht="12.75">
      <c r="B5" s="147" t="s">
        <v>81</v>
      </c>
      <c r="H5" s="38" t="s">
        <v>45</v>
      </c>
      <c r="I5" s="39">
        <v>20</v>
      </c>
      <c r="K5" s="166">
        <v>5</v>
      </c>
      <c r="L5" s="165">
        <v>2016</v>
      </c>
    </row>
    <row r="6" spans="2:12" ht="12.75">
      <c r="B6" s="147" t="s">
        <v>82</v>
      </c>
      <c r="H6" s="38" t="s">
        <v>46</v>
      </c>
      <c r="I6" s="39">
        <v>15</v>
      </c>
      <c r="K6" s="166">
        <v>6</v>
      </c>
      <c r="L6" s="165">
        <v>2017</v>
      </c>
    </row>
    <row r="7" spans="2:11" ht="11.25">
      <c r="B7" s="147" t="s">
        <v>83</v>
      </c>
      <c r="K7" s="166">
        <v>7</v>
      </c>
    </row>
    <row r="8" spans="2:11" ht="11.25">
      <c r="B8" s="147" t="s">
        <v>84</v>
      </c>
      <c r="K8" s="166">
        <v>8</v>
      </c>
    </row>
    <row r="9" spans="2:11" ht="11.25">
      <c r="B9" s="147" t="s">
        <v>85</v>
      </c>
      <c r="K9" s="166">
        <v>9</v>
      </c>
    </row>
    <row r="10" spans="2:11" ht="11.25">
      <c r="B10" s="147" t="s">
        <v>86</v>
      </c>
      <c r="K10" s="166">
        <v>10</v>
      </c>
    </row>
    <row r="11" spans="2:11" ht="11.25">
      <c r="B11" s="147" t="s">
        <v>87</v>
      </c>
      <c r="K11" s="166">
        <v>11</v>
      </c>
    </row>
    <row r="12" spans="2:11" ht="11.25">
      <c r="B12" s="147" t="s">
        <v>88</v>
      </c>
      <c r="K12" s="166">
        <v>12</v>
      </c>
    </row>
    <row r="13" ht="11.25">
      <c r="B13" s="147" t="s">
        <v>89</v>
      </c>
    </row>
    <row r="14" ht="11.25">
      <c r="B14" s="147" t="s">
        <v>90</v>
      </c>
    </row>
    <row r="15" ht="11.25">
      <c r="B15" s="147" t="s">
        <v>91</v>
      </c>
    </row>
    <row r="16" ht="11.25">
      <c r="B16" s="147" t="s">
        <v>92</v>
      </c>
    </row>
  </sheetData>
  <sheetProtection password="DFEA" sheet="1" objects="1" scenarios="1" selectLockedCells="1"/>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Arkusz4"/>
  <dimension ref="A1:A1"/>
  <sheetViews>
    <sheetView showRowColHeaders="0" zoomScale="80" zoomScaleNormal="80" zoomScalePageLayoutView="0" workbookViewId="0" topLeftCell="A226">
      <selection activeCell="A240" sqref="A240"/>
    </sheetView>
  </sheetViews>
  <sheetFormatPr defaultColWidth="9.140625" defaultRowHeight="12.75"/>
  <cols>
    <col min="1" max="16384" width="9.140625" style="44" customWidth="1"/>
  </cols>
  <sheetData/>
  <sheetProtection password="DFEA" sheet="1" objects="1" scenarios="1" select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karolina_gieldon</dc:creator>
  <cp:keywords/>
  <dc:description/>
  <cp:lastModifiedBy>Oem</cp:lastModifiedBy>
  <cp:lastPrinted>2013-04-18T12:32:09Z</cp:lastPrinted>
  <dcterms:created xsi:type="dcterms:W3CDTF">2010-03-10T09:27:13Z</dcterms:created>
  <dcterms:modified xsi:type="dcterms:W3CDTF">2013-04-19T10:40:27Z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PublishingExpirationDate">
    <vt:lpwstr/>
  </property>
  <property fmtid="{D5CDD505-2E9C-101B-9397-08002B2CF9AE}" pid="4" name="PublishingStartDate">
    <vt:lpwstr/>
  </property>
</Properties>
</file>