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80" yWindow="285" windowWidth="16155" windowHeight="6495"/>
  </bookViews>
  <sheets>
    <sheet name="ZIT" sheetId="1" r:id="rId1"/>
    <sheet name="EFS" sheetId="3" r:id="rId2"/>
  </sheets>
  <definedNames>
    <definedName name="_xlnm.Print_Area" localSheetId="0">ZIT!$A$1:$L$94</definedName>
    <definedName name="_xlnm.Print_Titles" localSheetId="0">ZIT!$1:$5</definedName>
  </definedNames>
  <calcPr calcId="145621" fullCalcOnLoad="1"/>
</workbook>
</file>

<file path=xl/calcChain.xml><?xml version="1.0" encoding="utf-8"?>
<calcChain xmlns="http://schemas.openxmlformats.org/spreadsheetml/2006/main">
  <c r="L67" i="1"/>
  <c r="K6"/>
  <c r="N8" i="3"/>
  <c r="M8"/>
  <c r="K8"/>
  <c r="N11"/>
  <c r="M11"/>
  <c r="K11"/>
  <c r="N10"/>
  <c r="M10"/>
  <c r="K10"/>
  <c r="O8"/>
  <c r="O11"/>
  <c r="O10"/>
  <c r="N13"/>
  <c r="N14"/>
  <c r="N12"/>
  <c r="N9"/>
  <c r="J41" i="1"/>
  <c r="K12" i="3"/>
  <c r="K13"/>
  <c r="K14"/>
  <c r="K9"/>
  <c r="K15"/>
  <c r="M9"/>
  <c r="M12"/>
  <c r="O12"/>
  <c r="M13"/>
  <c r="O13"/>
  <c r="M14"/>
  <c r="O14"/>
  <c r="O9"/>
  <c r="M15"/>
  <c r="K86" i="1"/>
  <c r="L78"/>
  <c r="K62"/>
  <c r="I62"/>
  <c r="L53"/>
  <c r="L51"/>
  <c r="I51"/>
  <c r="J45"/>
  <c r="J93"/>
  <c r="J94"/>
  <c r="I36"/>
  <c r="L6"/>
  <c r="K93"/>
  <c r="I6"/>
  <c r="I93"/>
  <c r="I94"/>
  <c r="L93"/>
</calcChain>
</file>

<file path=xl/sharedStrings.xml><?xml version="1.0" encoding="utf-8"?>
<sst xmlns="http://schemas.openxmlformats.org/spreadsheetml/2006/main" count="247" uniqueCount="165">
  <si>
    <t>EFRR</t>
  </si>
  <si>
    <t>EFS</t>
  </si>
  <si>
    <t>Projekty komplementarne</t>
  </si>
  <si>
    <t>WRPO</t>
  </si>
  <si>
    <t>PO IiŚ</t>
  </si>
  <si>
    <t>mln euro</t>
  </si>
  <si>
    <t>1.</t>
  </si>
  <si>
    <t>2.</t>
  </si>
  <si>
    <t>Kwota dofinansowania</t>
  </si>
  <si>
    <t>T y t u ł    p r o j e k t u</t>
  </si>
  <si>
    <t>L.p.</t>
  </si>
  <si>
    <t>4.</t>
  </si>
  <si>
    <t xml:space="preserve">R A Z E M </t>
  </si>
  <si>
    <t>WRPO 2014+</t>
  </si>
  <si>
    <t>3.</t>
  </si>
  <si>
    <t>2.1.</t>
  </si>
  <si>
    <t>Przebudowa płyty Starego Rynku z niezbędną przebudową infrastruktury.</t>
  </si>
  <si>
    <t>Stara Gazownia - Centrum Instytucji Kultury</t>
  </si>
  <si>
    <t>5.</t>
  </si>
  <si>
    <t>-</t>
  </si>
  <si>
    <t xml:space="preserve">Metropolitalny system tras rowerowych. </t>
  </si>
  <si>
    <t>Oś priorytetowa WRPO 2014+</t>
  </si>
  <si>
    <t>Priorytet inwestycyjny WRPO 2014+</t>
  </si>
  <si>
    <t>4 e</t>
  </si>
  <si>
    <t>Projekty ZIT</t>
  </si>
  <si>
    <t>4e</t>
  </si>
  <si>
    <t>7d</t>
  </si>
  <si>
    <t>10 iv</t>
  </si>
  <si>
    <t>Poznańska Kolej Metropolitalna (PKM). Integracja sytemu transportu publicznego wokół transportu szynowego w obszarze funkcjonalnym Poznania.</t>
  </si>
  <si>
    <t>7b</t>
  </si>
  <si>
    <t>4c</t>
  </si>
  <si>
    <t>6c</t>
  </si>
  <si>
    <t>8vi</t>
  </si>
  <si>
    <t>9iv</t>
  </si>
  <si>
    <t>Architektura</t>
  </si>
  <si>
    <t xml:space="preserve"> Zintegrowane Inwestycje Terytorialne Metropolii Poznań </t>
  </si>
  <si>
    <t>3. Energia.</t>
  </si>
  <si>
    <t>1.Innowacyjna i konkurencyjna gospodarka.</t>
  </si>
  <si>
    <t xml:space="preserve">  -  Budowa węzła Koszalińska wraz z połączeniem węzła z al. Solidarności.</t>
  </si>
  <si>
    <t xml:space="preserve">  -  Budowa węzła Naramowicka.</t>
  </si>
  <si>
    <t xml:space="preserve">  -  Projekt przebudowy węzła Wola w ramach planowanej przez PKP PLK modernizacji trasy kolejowej w kierunku Szczecina.</t>
  </si>
  <si>
    <t xml:space="preserve">  -  Przebudowa mostu Lecha i ul. Bałtyckiej na odcinku do ul.Syreniej.</t>
  </si>
  <si>
    <t>3.  Energia.</t>
  </si>
  <si>
    <r>
      <t xml:space="preserve">Budowa Wartostrady pieszo-rowerowej. </t>
    </r>
    <r>
      <rPr>
        <sz val="11"/>
        <color indexed="8"/>
        <rFont val="Arial"/>
        <family val="2"/>
        <charset val="238"/>
      </rPr>
      <t>Tryb pozakonkursowy. Beneficjent: Miasto Poznań.</t>
    </r>
  </si>
  <si>
    <t>zakup 30 szt tramwajów niskopodłogowych</t>
  </si>
  <si>
    <t>budowa torowiska w ul. Ratajczaka</t>
  </si>
  <si>
    <t>przebudowa torowiska w ul. Wierzbięcice</t>
  </si>
  <si>
    <t>przebudowa torowiska w ul. Dąbrowskiego</t>
  </si>
  <si>
    <t>przebudowa torowiska w ul. Św. Jadwigi</t>
  </si>
  <si>
    <t>zakup 10 szt autobusów i rozbudowa zaplecza technicznego</t>
  </si>
  <si>
    <t>zakup 12 szt autobusów i modernizacja zaplecza technicznego</t>
  </si>
  <si>
    <t>budowa zatok przystankowych i miejsc przesiadkowych</t>
  </si>
  <si>
    <t>budowa zaplecza technicznej obsługi autobusów</t>
  </si>
  <si>
    <t>3 a</t>
  </si>
  <si>
    <t>8iv</t>
  </si>
  <si>
    <r>
      <t xml:space="preserve">Termomodernizacja i likwidacja niskiej emisji w budynkach użyteczności publicznej oraz w sektorze mieszkaniowym na obszarze funkcjonalnym Poznania. </t>
    </r>
    <r>
      <rPr>
        <sz val="9"/>
        <color indexed="8"/>
        <rFont val="Arial"/>
        <family val="2"/>
        <charset val="238"/>
      </rPr>
      <t>Tryb konkursowy. Beneficjenci: spółdzielnie i wspólnoty mieszkaniowe.</t>
    </r>
  </si>
  <si>
    <t>Przebudowa systemów ciepłowniczych:     Buk - około 200 m sieci                               Czerwonak i Murowana Goślina - razem około 1 km sieci,                                          Poznań i Swarzędz razem około 31 km sieci</t>
  </si>
  <si>
    <t>Budowa nowych odcinków sieci ciepłowniczej wraz z przyłączami i węzłami cieplnymi w Poznaniu, Swarzędzu, Buku, Murowanej Goślinie, Czerwonaku - zakres inwestycji w trakcie szczegółowych uzgodnień z w/w Gminami</t>
  </si>
  <si>
    <r>
      <t xml:space="preserve">Modernizacja obiektów dworcowych i pokolejowych w województwie wielkopolskim.        </t>
    </r>
    <r>
      <rPr>
        <sz val="9"/>
        <color indexed="8"/>
        <rFont val="Arial"/>
        <family val="2"/>
        <charset val="238"/>
      </rPr>
      <t>Tryb konkursowy. Beneficjenci: wszystkie gminy województwa.</t>
    </r>
  </si>
  <si>
    <r>
      <t xml:space="preserve">Zakup i modernizacja taboru dla potrzeb regionalnego i metropolitalnego ruchu kolejowego.          </t>
    </r>
    <r>
      <rPr>
        <sz val="9"/>
        <color indexed="8"/>
        <rFont val="Arial"/>
        <family val="2"/>
        <charset val="238"/>
      </rPr>
      <t>Beneficjent: Województwo Wielkopolskie.</t>
    </r>
  </si>
  <si>
    <t>PO IiŚ    PI  4v (niskoemisyjny transport miejski)</t>
  </si>
  <si>
    <t>Projekty mieszczące się w przyznanej alokalcji</t>
  </si>
  <si>
    <t>PO IiŚ PI 4 iii</t>
  </si>
  <si>
    <t>Projekty mieszczące się w alokalcji</t>
  </si>
  <si>
    <t>PO IiŚ PI 4 v   sieci cieplne</t>
  </si>
  <si>
    <t>PO IiŚ   PI 7iii</t>
  </si>
  <si>
    <t>Projekty mieszczące się w alokacji</t>
  </si>
  <si>
    <r>
      <t xml:space="preserve">Rozbudowa Poznańskiego Węzła Kolejowego dla potrzeb ruchu metropolitalnego.   </t>
    </r>
    <r>
      <rPr>
        <sz val="9"/>
        <color indexed="8"/>
        <rFont val="Arial"/>
        <family val="2"/>
        <charset val="238"/>
      </rPr>
      <t>Beneficjent: PKP PLK SA</t>
    </r>
  </si>
  <si>
    <t>Wzmacnianie systemu kształcenia zawodowego oraz jego dostosowanie do potrzeb rynku pracy</t>
  </si>
  <si>
    <t>9. Infrastruktura dla kapitału ludzkiego</t>
  </si>
  <si>
    <t>10 a</t>
  </si>
  <si>
    <t>5. Transport</t>
  </si>
  <si>
    <r>
      <t xml:space="preserve">Budowa wiaduktów nad linią E20 w Poznaniu. </t>
    </r>
    <r>
      <rPr>
        <sz val="9"/>
        <color indexed="8"/>
        <rFont val="Arial"/>
        <family val="2"/>
        <charset val="238"/>
      </rPr>
      <t>Beneficjent: Miasto Poznań.</t>
    </r>
  </si>
  <si>
    <r>
      <t xml:space="preserve">Dokończenie budowy wschodniej obwodnicy Poznania, w tym budowa łącznika między drogami ekspresowymi S5 i S11. </t>
    </r>
    <r>
      <rPr>
        <sz val="9"/>
        <color indexed="8"/>
        <rFont val="Arial"/>
        <family val="2"/>
        <charset val="238"/>
      </rPr>
      <t>Beneficjent: GDDKiA.</t>
    </r>
  </si>
  <si>
    <r>
      <t xml:space="preserve">Obwodnica Obornik w ciągu drogi S11. </t>
    </r>
    <r>
      <rPr>
        <sz val="9"/>
        <color indexed="8"/>
        <rFont val="Arial"/>
        <family val="2"/>
        <charset val="238"/>
      </rPr>
      <t>Beneficjent GDDKiA.</t>
    </r>
  </si>
  <si>
    <r>
      <t xml:space="preserve">Modernizacja DK 92 w granicach miasta Poznania.   </t>
    </r>
    <r>
      <rPr>
        <sz val="9"/>
        <color indexed="8"/>
        <rFont val="Arial"/>
        <family val="2"/>
        <charset val="238"/>
      </rPr>
      <t>Beneficjent: Miasto Poznań.                                                            Projekt obejmuje zastępujące zadania:</t>
    </r>
  </si>
  <si>
    <r>
      <t xml:space="preserve">Kładka pieszo-rowerowa nad Wartą. </t>
    </r>
    <r>
      <rPr>
        <sz val="9"/>
        <color indexed="8"/>
        <rFont val="Arial"/>
        <family val="2"/>
        <charset val="238"/>
      </rPr>
      <t>Beneficjent: gminy Czerwonak i Suchy Las.</t>
    </r>
  </si>
  <si>
    <t>PO IiŚ   PI 4vi   sieci cieplne w systemie kogeneracji</t>
  </si>
  <si>
    <r>
      <t xml:space="preserve">Rozwój infrastruktury Centrum Kształcenia Zawodowego i Ustawicznego w Poznaniu                                   </t>
    </r>
    <r>
      <rPr>
        <sz val="11"/>
        <color indexed="8"/>
        <rFont val="Arial"/>
        <family val="2"/>
        <charset val="238"/>
      </rPr>
      <t xml:space="preserve">Tryb pozakonkursowy. Beneficjent Miasto Poznań </t>
    </r>
  </si>
  <si>
    <r>
      <t xml:space="preserve">Rozwój infrastruktury Centrum Kształcenia Praktycznego w Swarzędzu                                </t>
    </r>
    <r>
      <rPr>
        <sz val="11"/>
        <color indexed="8"/>
        <rFont val="Arial"/>
        <family val="2"/>
        <charset val="238"/>
      </rPr>
      <t xml:space="preserve">                            Tryb pozakonkursowy. Beneficjent Powiat Poznański </t>
    </r>
  </si>
  <si>
    <t xml:space="preserve">Rozwój infrastruktury placówek kształcenia zawodowego na obszarze Metropolii Poznań </t>
  </si>
  <si>
    <r>
      <t xml:space="preserve">Rozwój infrastruktury pozostałych placówek kształcenia zawodowego na obszarze Metropolii Poznań                                                                                                                                                                                             </t>
    </r>
    <r>
      <rPr>
        <sz val="11"/>
        <color indexed="8"/>
        <rFont val="Arial"/>
        <family val="2"/>
        <charset val="238"/>
      </rPr>
      <t>Tryb konkursowy. Beneficjenci - jst prowadzące placowki kształcenia zawodowego</t>
    </r>
  </si>
  <si>
    <t>2.2</t>
  </si>
  <si>
    <t>2.3</t>
  </si>
  <si>
    <t>3.1</t>
  </si>
  <si>
    <t>3.2</t>
  </si>
  <si>
    <t>Środowisko</t>
  </si>
  <si>
    <t>6. Rynek Pracy</t>
  </si>
  <si>
    <t>7. Włączenie społeczne</t>
  </si>
  <si>
    <t>10 i</t>
  </si>
  <si>
    <t>8. Edukacja</t>
  </si>
  <si>
    <r>
      <t xml:space="preserve">Drogi wojewódzkie. </t>
    </r>
    <r>
      <rPr>
        <sz val="11"/>
        <color indexed="8"/>
        <rFont val="Arial"/>
        <family val="2"/>
        <charset val="238"/>
      </rPr>
      <t xml:space="preserve">  </t>
    </r>
    <r>
      <rPr>
        <b/>
        <sz val="11"/>
        <color indexed="8"/>
        <rFont val="Arial"/>
        <family val="2"/>
        <charset val="238"/>
      </rPr>
      <t xml:space="preserve">Przebudowa DW 196 (ul. Gdyńskia) od skrzyżowania z u. Bałtycką  do torów kolejowych oraz miejskiego odcinka  DW 184 w kierunku Szamotuł na odcinku Chyby-Kobylniki. </t>
    </r>
    <r>
      <rPr>
        <sz val="11"/>
        <color indexed="8"/>
        <rFont val="Arial"/>
        <family val="2"/>
        <charset val="238"/>
      </rPr>
      <t xml:space="preserve">                                                                                                                                               Tryb pozakonkursowy.   Beneficjent Miasto Poznań</t>
    </r>
  </si>
  <si>
    <t>7.1</t>
  </si>
  <si>
    <t>7.2</t>
  </si>
  <si>
    <t>Przebudowa DPS w Poznaniu. Beneficjent Miasto Poznań</t>
  </si>
  <si>
    <t>Rozbudowa Zakładu Opiekuńczo-Leczniczego i Rehabilitacji Medycznej z filią w Owińskach. Beneficjent Miasto Poznań</t>
  </si>
  <si>
    <t>Modernizacja DPS w Lisówkach. Beneficjent Powiat Poznański</t>
  </si>
  <si>
    <t>Budowa internatu dla dzieci w Specjalnym Ośrodku Szkolno-Wychowawczym dla Dzieci Niewidomych w Owińskach. Beneficjent: Powiat Poznański</t>
  </si>
  <si>
    <r>
      <rPr>
        <b/>
        <sz val="12"/>
        <color indexed="8"/>
        <rFont val="Arial"/>
        <family val="2"/>
        <charset val="238"/>
      </rPr>
      <t xml:space="preserve">Wzmacnianie systemu kształcenia ogólnego oraz jego dostosowanie do potrzeb rynku pracy.  </t>
    </r>
    <r>
      <rPr>
        <b/>
        <sz val="11"/>
        <color indexed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</t>
    </r>
  </si>
  <si>
    <t>Budżet Państwa</t>
  </si>
  <si>
    <t>Udział własny</t>
  </si>
  <si>
    <t>Wzmcnianie systemu kształcenia ogólnego oraz jego dostosowanie do potrzeb rynku pracy.</t>
  </si>
  <si>
    <r>
      <t xml:space="preserve">Poprawa dostępu do wysokiej jakości usług profilaktyki zdrowotnej na obszarze funkcjonalnym Poznania                                                                                                                                                                                                              </t>
    </r>
    <r>
      <rPr>
        <sz val="11"/>
        <color indexed="8"/>
        <rFont val="Arial"/>
        <family val="2"/>
        <charset val="238"/>
      </rPr>
      <t/>
    </r>
  </si>
  <si>
    <r>
      <t xml:space="preserve">Poprawa dostępu do usług opieki nad dziećmi do lat 3.                                                                                                                                                                           </t>
    </r>
    <r>
      <rPr>
        <sz val="10"/>
        <color indexed="8"/>
        <rFont val="Arial"/>
        <family val="2"/>
        <charset val="238"/>
      </rPr>
      <t xml:space="preserve"> </t>
    </r>
  </si>
  <si>
    <t xml:space="preserve">Poprawa dostępu do usług asystenta rodzinnego oraz koordynatora pieczy zastępczej na obszarze funkcjonalnym Poznania.                                                                                                                                                          </t>
  </si>
  <si>
    <t>%</t>
  </si>
  <si>
    <t>kwota dotacji</t>
  </si>
  <si>
    <t>suma kontrolna</t>
  </si>
  <si>
    <t>Integracja sieci dróg wojewódzkich w miejskim obszarze funkcjonalnym Poznania.</t>
  </si>
  <si>
    <t>Systemowe wsparcie uczniów szkół kształcenia zawodowego w doskonaleniu ścieżek edukacyjnych i zawodowych</t>
  </si>
  <si>
    <t>Nadawanie dodatkowych uprawnień, kompetencji z branż kluczowych dla rozwoju MOF Poznania</t>
  </si>
  <si>
    <t xml:space="preserve">Wsparcie nauczania matematyki i informatyki w gimnazjach i szkołach ponadgimnazjalnych. </t>
  </si>
  <si>
    <t xml:space="preserve">Gimnazjalista z pasją. Kompleksowe wsparcie uczniów gimnazjów w wyborze optymalnych ścieżek edukacyjnych i zawodowych </t>
  </si>
  <si>
    <t>Wartość całkowita projektu</t>
  </si>
  <si>
    <t>Kalkulacja projektów finansowanych z EFS</t>
  </si>
  <si>
    <r>
      <t xml:space="preserve">Program Centrum - etap I - przebudowa tras tramwajowych w ulicach: Św. Marcin, Fredry, Mielżyńskiego, 27 grudnia, PL. Wolności, Towarowa.          </t>
    </r>
    <r>
      <rPr>
        <sz val="9"/>
        <color indexed="8"/>
        <rFont val="Arial"/>
        <family val="2"/>
        <charset val="238"/>
      </rPr>
      <t xml:space="preserve"> Beneficjent Miasto Poznań</t>
    </r>
  </si>
  <si>
    <r>
      <t xml:space="preserve">Zakup niskopodłogowego taboru tramwajowego - etap I (30 szt) -      </t>
    </r>
    <r>
      <rPr>
        <sz val="9"/>
        <color indexed="8"/>
        <rFont val="Arial"/>
        <family val="2"/>
        <charset val="238"/>
      </rPr>
      <t xml:space="preserve"> Beneficjent MPK Poznań</t>
    </r>
  </si>
  <si>
    <r>
      <t xml:space="preserve">Przebudowa trasy tramwajowej Kórnicka - os. Lecha - Rondo Żegrze            </t>
    </r>
    <r>
      <rPr>
        <sz val="9"/>
        <color indexed="8"/>
        <rFont val="Arial"/>
        <family val="2"/>
        <charset val="238"/>
      </rPr>
      <t xml:space="preserve"> Beneficjent Miasto Poznań</t>
    </r>
  </si>
  <si>
    <r>
      <t xml:space="preserve">Przebudowa trasy tramwajowej w ul. Dąbrowskiego.        </t>
    </r>
    <r>
      <rPr>
        <sz val="9"/>
        <color indexed="8"/>
        <rFont val="Arial"/>
        <family val="2"/>
        <charset val="238"/>
      </rPr>
      <t>Beneficjent Miasto Poznań</t>
    </r>
  </si>
  <si>
    <r>
      <t xml:space="preserve">Modernizacja i rozbudowa zaplecza technicznej obsługi autobusów wraz z zakupem 8 autobusów -  </t>
    </r>
    <r>
      <rPr>
        <sz val="9"/>
        <color indexed="8"/>
        <rFont val="Arial"/>
        <family val="2"/>
        <charset val="238"/>
      </rPr>
      <t>Beneficjent Gmina Kleszczewo</t>
    </r>
  </si>
  <si>
    <r>
      <t xml:space="preserve">Niskoemisyjne autobusy dla gminnej komunikacji oraz system przystankowej informacji pasażerskiej          </t>
    </r>
    <r>
      <rPr>
        <sz val="9"/>
        <color indexed="8"/>
        <rFont val="Arial"/>
        <family val="2"/>
        <charset val="238"/>
      </rPr>
      <t>Beneficjent Gmina Tarnowo Podgórne</t>
    </r>
  </si>
  <si>
    <r>
      <t xml:space="preserve">Zakup taboru autobusowego i modernizacja bazy warsztatowej -     </t>
    </r>
    <r>
      <rPr>
        <sz val="9"/>
        <color indexed="8"/>
        <rFont val="Arial"/>
        <family val="2"/>
        <charset val="238"/>
      </rPr>
      <t>Beneficjent  TRANSKOM Koziegłowy</t>
    </r>
  </si>
  <si>
    <r>
      <t xml:space="preserve">Rozbudowa systemu informacji pasażerskiej oraz zakup taboru autobusowego (6 szt)     </t>
    </r>
    <r>
      <rPr>
        <sz val="9"/>
        <color indexed="8"/>
        <rFont val="Arial"/>
        <family val="2"/>
        <charset val="238"/>
      </rPr>
      <t>Beneficjent Gmina Kórnik</t>
    </r>
  </si>
  <si>
    <r>
      <t xml:space="preserve">Budowa zajezdni autobusowej z wymianą taboru (6 szt)   </t>
    </r>
    <r>
      <rPr>
        <sz val="9"/>
        <color indexed="8"/>
        <rFont val="Arial"/>
        <family val="2"/>
        <charset val="238"/>
      </rPr>
      <t>Beneficjent Gmina Rokietnica</t>
    </r>
  </si>
  <si>
    <r>
      <t xml:space="preserve">Zakup 7 autobusów    </t>
    </r>
    <r>
      <rPr>
        <sz val="9"/>
        <color indexed="8"/>
        <rFont val="Arial"/>
        <family val="2"/>
        <charset val="238"/>
      </rPr>
      <t xml:space="preserve"> Beneficjent Gmina Suchy Las</t>
    </r>
  </si>
  <si>
    <r>
      <t xml:space="preserve">Zakup 5 autobusów    </t>
    </r>
    <r>
      <rPr>
        <sz val="9"/>
        <color indexed="8"/>
        <rFont val="Arial"/>
        <family val="2"/>
        <charset val="238"/>
      </rPr>
      <t>Beneficjent Gmina Swarzędz</t>
    </r>
  </si>
  <si>
    <r>
      <t xml:space="preserve">Budowa trasy tramwajowej na Naramowice etap II Wilczak-Garbary   </t>
    </r>
    <r>
      <rPr>
        <sz val="9"/>
        <color indexed="8"/>
        <rFont val="Arial"/>
        <family val="2"/>
        <charset val="238"/>
      </rPr>
      <t>Beneficjent Miasto Poznań</t>
    </r>
  </si>
  <si>
    <r>
      <t xml:space="preserve">Przebudowa trasy tramwajowej w ul. Królowej Jadwigi                      </t>
    </r>
    <r>
      <rPr>
        <sz val="9"/>
        <color indexed="8"/>
        <rFont val="Arial"/>
        <family val="2"/>
        <charset val="238"/>
      </rPr>
      <t>Beneficjent Miasto Poznań</t>
    </r>
  </si>
  <si>
    <r>
      <t xml:space="preserve">Systemowe wsparcie uczniów szkół kształcenia zawodowego w doskonaleniu ścieżek edukacyjnych i zawodowych                                                                                                                                   </t>
    </r>
    <r>
      <rPr>
        <sz val="11"/>
        <color indexed="8"/>
        <rFont val="Arial"/>
        <family val="2"/>
        <charset val="238"/>
      </rPr>
      <t>Tryb konkursowy. Beneficjenci - jst prowadzące placowki kształcenia zawodowego</t>
    </r>
  </si>
  <si>
    <r>
      <t xml:space="preserve">Nadawanie dodatkowych uprawnień, kompetencji z branż kluczowych dla rozwoju Miejskiego Obszaru Funkcjonalnego Poznaniaych i zawodowych                                                                                                   </t>
    </r>
    <r>
      <rPr>
        <sz val="11"/>
        <color indexed="8"/>
        <rFont val="Arial"/>
        <family val="2"/>
        <charset val="238"/>
      </rPr>
      <t>Tryb konkursowy Beneficjenci - jst prowadzące placowki kształcenia zawodowego</t>
    </r>
  </si>
  <si>
    <r>
      <t xml:space="preserve">Gimnazjalista z pasją. Kompleksowe wsparcie uczniów gimnazjów w wyborze optymalnych ścieżek edukacyjnych i zawodowych  </t>
    </r>
    <r>
      <rPr>
        <sz val="11"/>
        <color indexed="8"/>
        <rFont val="Arial"/>
        <family val="2"/>
        <charset val="238"/>
      </rPr>
      <t>Tryb konkursowy.</t>
    </r>
    <r>
      <rPr>
        <b/>
        <sz val="11"/>
        <color indexed="8"/>
        <rFont val="Arial"/>
        <family val="2"/>
        <charset val="238"/>
      </rPr>
      <t xml:space="preserve">  </t>
    </r>
    <r>
      <rPr>
        <sz val="11"/>
        <color indexed="8"/>
        <rFont val="Arial"/>
        <family val="2"/>
        <charset val="238"/>
      </rPr>
      <t>Beneficjenci - jst prowadzące szkoły gimnazjalne w obszarze funkcjonalnym Poznania</t>
    </r>
  </si>
  <si>
    <t>Modernizacja i rozbudowa miejskiej sieci ciepłowniczej w Szamotułach.   Tryb pozakonkursowy.  Beneficjent: Kogeneracja Zachód SA</t>
  </si>
  <si>
    <t>Rozbudowa miejskiej sieci ciepłowniczej w kierunku miasta Luboń.   Tryb pozakonkursowy.       Beneficjent: Veolia Energia Poznań SA</t>
  </si>
  <si>
    <r>
      <t xml:space="preserve">Budowa trasy tramwajowej na Naramowice - etap I     </t>
    </r>
    <r>
      <rPr>
        <sz val="9"/>
        <color indexed="8"/>
        <rFont val="Arial"/>
        <family val="2"/>
        <charset val="238"/>
      </rPr>
      <t>Beneficjent Miasto Poznań</t>
    </r>
  </si>
  <si>
    <r>
      <t xml:space="preserve">Program Cenrum - etap II - budowa trasy tramwajowej w ul. Ratajczaka.          </t>
    </r>
    <r>
      <rPr>
        <sz val="9"/>
        <color indexed="8"/>
        <rFont val="Arial"/>
        <family val="2"/>
        <charset val="238"/>
      </rPr>
      <t>Beneficjent Miasto Poznań</t>
    </r>
  </si>
  <si>
    <r>
      <t xml:space="preserve">Przebudowa torowisk w ul. Wierzbięcice i 28 Czerwca 1956 roku.      </t>
    </r>
    <r>
      <rPr>
        <sz val="9"/>
        <color indexed="8"/>
        <rFont val="Arial"/>
        <family val="2"/>
        <charset val="238"/>
      </rPr>
      <t>Beneficjent Miasto Poznań</t>
    </r>
  </si>
  <si>
    <r>
      <t xml:space="preserve">Infrastruktura służąca obsłudze transportu publicznego i pasażerów, zorganizowane miejsca parkingowe, zatoki przystankowe i miejsca przesiadkowe -       </t>
    </r>
    <r>
      <rPr>
        <sz val="9"/>
        <color indexed="8"/>
        <rFont val="Arial"/>
        <family val="2"/>
        <charset val="238"/>
      </rPr>
      <t>Beneficjent Gmina Pobiedziska</t>
    </r>
  </si>
  <si>
    <r>
      <t xml:space="preserve">Budowa hali serwisowo-diagnostycznej autobusów + zakup 6 autobusów   </t>
    </r>
    <r>
      <rPr>
        <sz val="9"/>
        <color indexed="8"/>
        <rFont val="Arial"/>
        <family val="2"/>
        <charset val="238"/>
      </rPr>
      <t>Beneficjent Gmina Komorniki</t>
    </r>
  </si>
  <si>
    <r>
      <t xml:space="preserve">Zakup niskopodłogowego taboru tramwajowego - etap II (30 szt)                </t>
    </r>
    <r>
      <rPr>
        <sz val="9"/>
        <color indexed="8"/>
        <rFont val="Arial"/>
        <family val="2"/>
        <charset val="238"/>
      </rPr>
      <t xml:space="preserve"> Beneficjent MPK Poznań</t>
    </r>
  </si>
  <si>
    <t>Efektywna dystrybucja ciepła - etap I     Tryb pozakonkursowy. Beneficjent: Veolia Energia Poznań SA</t>
  </si>
  <si>
    <t>Efektywna dystrybucja ciepła - etap II     Tryb pozakonkursowy. Beneficjent: Veolia Energia Poznań SA</t>
  </si>
  <si>
    <t>Wykorzystanie wysokosprawnej kogeneracji w oparciu o zapotrzebowanie na ciepło użytkowe - etap I.       Tryb pozakonkursowy.  Beneficjent: Veolia Energia Poznań SA</t>
  </si>
  <si>
    <t>Budowa sieci ciepłowniczej z przyłączami dla nowopowstającego Osiedla Mieszkaniowego w Bogdanowie gm. Oborniki   Beneficjent PEC Oborniki sp. z o.o.</t>
  </si>
  <si>
    <t>Budowa przyłączeń do sieci w celu wykorzystania energii z wysokosprawnej kogeneracji Beneficjent Kogeneracja Zachód S.A.</t>
  </si>
  <si>
    <t>Wykorzystanie wysokosprawnej kogeneracji w oparciu o zapotrzebowanie na ciepło użytkowe - etap II.       Tryb pozakonkursowy.  Beneficjent: Veolia Energia Poznań SA</t>
  </si>
  <si>
    <t>Projekty rezerwowoe</t>
  </si>
  <si>
    <r>
      <t xml:space="preserve">Wsparcie przedsiębiorczości w  branży IT poprzez inkubatory przedsiębiorczości.                                                                                                                                                                          </t>
    </r>
    <r>
      <rPr>
        <sz val="12"/>
        <color indexed="8"/>
        <rFont val="Arial"/>
        <family val="2"/>
        <charset val="238"/>
      </rPr>
      <t>Tryb pozakonkursowy.  Beneficjent  - konsorcjum uczelni kształcących w zakresie informatyki i Miasta Poznania</t>
    </r>
  </si>
  <si>
    <r>
      <t xml:space="preserve">Wsparcie nauczania matematyki i informatyki w gimnazjach i szkołach ponadgimnazjalnych. </t>
    </r>
    <r>
      <rPr>
        <sz val="11"/>
        <color indexed="8"/>
        <rFont val="Arial"/>
        <family val="2"/>
        <charset val="238"/>
      </rPr>
      <t>Tryb konkursowy.</t>
    </r>
    <r>
      <rPr>
        <b/>
        <sz val="11"/>
        <color indexed="8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Beneficjenci : Organy prowadzące szkoły ponadgimnazjalne w obszarze funkcjonalnym Poznania</t>
    </r>
  </si>
  <si>
    <r>
      <t xml:space="preserve">Rozbudowa systemu ścieżek rowerowych na obszarze funkcjonalnym Poznania.                     </t>
    </r>
    <r>
      <rPr>
        <sz val="11"/>
        <color indexed="8"/>
        <rFont val="Arial"/>
        <family val="2"/>
        <charset val="238"/>
      </rPr>
      <t>Tryb konkursowy. Beneficjencit: jednostki samorządu terytorialnego, ich związki i jednostki organizacyjne .</t>
    </r>
  </si>
  <si>
    <r>
      <t xml:space="preserve">Termomodernizacja i ograniczenie niskiej emisji na obszarze funkcjonalnym Poznania. </t>
    </r>
    <r>
      <rPr>
        <sz val="12"/>
        <color indexed="8"/>
        <rFont val="Arial"/>
        <family val="2"/>
        <charset val="238"/>
      </rPr>
      <t>Tryb konkursowy. Beneficjenci - jst, ich związki i jednostki organizacyjne oraz komunalne osoby prawne</t>
    </r>
  </si>
  <si>
    <r>
      <t xml:space="preserve">Ochrona i modernizacja obiektów użyteczności publicznej stanowiących dziedzictwo kulturowe.  </t>
    </r>
    <r>
      <rPr>
        <sz val="12"/>
        <color indexed="8"/>
        <rFont val="Arial"/>
        <family val="2"/>
        <charset val="238"/>
      </rPr>
      <t>Tryb konkursowy. Beneficjenci jst, ich jednostki organizacyjne oraz komunalne osoby prawne</t>
    </r>
  </si>
  <si>
    <r>
      <t xml:space="preserve">Poprawa dostępu do usług opieki nad dziećmi do lat 3.                                                                                                                                                                           </t>
    </r>
    <r>
      <rPr>
        <sz val="10"/>
        <color indexed="8"/>
        <rFont val="Arial"/>
        <family val="2"/>
        <charset val="238"/>
      </rPr>
      <t xml:space="preserve"> Tryb konkursowy.  Beneficjenci - jst i ich jednostki organizacyjne, spółdzielnie socjalne, organizacje pozarządowe, podmioty prowadzące działalnośc gospodarczą lub oświatową.                                                                                                                                                                                                                        </t>
    </r>
    <r>
      <rPr>
        <sz val="11"/>
        <color indexed="8"/>
        <rFont val="Arial"/>
        <family val="2"/>
        <charset val="238"/>
      </rPr>
      <t>Zakładane działania w ramach projektu -  wspieranie  tworzenia miejsc opieki nad dziećmi do 3 roku życia, w szczególności w formach nieinstytucjonalnych.</t>
    </r>
  </si>
  <si>
    <r>
      <t xml:space="preserve">PKM. Węzły integracji - budowa systemu zintegrowanych węzłów przesiadkowych (ZWP).                                                                                                     </t>
    </r>
    <r>
      <rPr>
        <sz val="11"/>
        <color indexed="8"/>
        <rFont val="Arial"/>
        <family val="2"/>
        <charset val="238"/>
      </rPr>
      <t>Kluczową częścią projektu jest budowa ok. 40 punktów przesiadkowych, które będą integrować różne formy transportu publicznego i indywidualnego.  W ramach projektu można dokonywać zakupu autobusów niskoemisyjnych przeznaczonych do obsługi węzłów przesiadkowych.                                                                                 Tryb konkursowy. Beneficjenci -  jst, ich związki i jednostki organizacyjne, komunalne osoby prawne oraz operatorzy publicznego transportu zbiorowego  z MOF Poznania</t>
    </r>
  </si>
  <si>
    <r>
      <t xml:space="preserve">Zakup ekologicznych autobusów dowożących do zintegrowanych węzłów przesiadkowych. </t>
    </r>
    <r>
      <rPr>
        <sz val="9"/>
        <color indexed="8"/>
        <rFont val="Arial"/>
        <family val="2"/>
        <charset val="238"/>
      </rPr>
      <t>Tryb konkursowy. Beneficjenci:  jst, ich związki i jednostki organizacyjne, komunalne osoby prawne oraz operatorzy publicznego transportu zbiorowego  z MOF Poznania,</t>
    </r>
  </si>
  <si>
    <t>Budowa zaplecza technicznego do obsługi autobusów  oraz zakup taboru autobusowego  Beneficjent TRANSLUB Luboń</t>
  </si>
  <si>
    <t>Projekty komplementarne postulowane</t>
  </si>
  <si>
    <t>Projekty komplementarne z przyznaną alokacją środków</t>
  </si>
  <si>
    <t>Projekt rezerwowy</t>
  </si>
  <si>
    <t>3.07.2015.</t>
  </si>
  <si>
    <r>
      <t xml:space="preserve">Organizacja komunikacji miejskiej oraz rozbudowa infrastruktury transportu publicznego    </t>
    </r>
    <r>
      <rPr>
        <sz val="9"/>
        <color indexed="8"/>
        <rFont val="Arial"/>
        <family val="2"/>
        <charset val="238"/>
      </rPr>
      <t>Beneficjent Gmina Obornik</t>
    </r>
  </si>
  <si>
    <r>
      <rPr>
        <b/>
        <sz val="9"/>
        <color indexed="8"/>
        <rFont val="Arial"/>
        <family val="2"/>
        <charset val="238"/>
      </rPr>
      <t>Poprawa standardu funkcjonowania transportu publicznego w gminie Oborniki</t>
    </r>
    <r>
      <rPr>
        <sz val="9"/>
        <color indexed="8"/>
        <rFont val="Arial"/>
        <family val="2"/>
        <charset val="238"/>
      </rPr>
      <t xml:space="preserve">   Beneficjent Gmina Oborniki</t>
    </r>
  </si>
  <si>
    <r>
      <t xml:space="preserve">Budowa centrum przesiadkowego służącego obsłudze zbiorowego transportu publicznego     </t>
    </r>
    <r>
      <rPr>
        <sz val="9"/>
        <color indexed="8"/>
        <rFont val="Arial"/>
        <family val="2"/>
        <charset val="238"/>
      </rPr>
      <t>Beneficjent Gmina Kleszczewo</t>
    </r>
  </si>
  <si>
    <r>
      <t xml:space="preserve">Poprawa dostępu do wysokiej jakości usług profilaktyki zdrowotnej na obszarze funkcjonalnym Poznania                                                                                                                                                                                                              </t>
    </r>
    <r>
      <rPr>
        <sz val="11"/>
        <color indexed="8"/>
        <rFont val="Arial"/>
        <family val="2"/>
        <charset val="238"/>
      </rPr>
      <t xml:space="preserve">Tryb konkursowy.  Beneficjenci - jst, podmioty lecznicze utworzone przez jst oraz niepubliczne zakłady opieki zdrowotnej świadczące usługi medyczne w publicznym systemie zdrowia działające w MOF Poznania. </t>
    </r>
    <r>
      <rPr>
        <b/>
        <sz val="11"/>
        <color indexed="8"/>
        <rFont val="Arial"/>
        <family val="2"/>
        <charset val="238"/>
      </rPr>
      <t xml:space="preserve">                                                                                                                                                  </t>
    </r>
    <r>
      <rPr>
        <sz val="11"/>
        <color indexed="8"/>
        <rFont val="Arial"/>
        <family val="2"/>
        <charset val="238"/>
      </rPr>
      <t>Zakładane działania w ramach projektu - wspieranie poradnictwa i badań profilaktycznych,  wspieranie kampanii społeczno-edukacyjnych dotyczących promocji zdrowia i prewencji chorób.  Jednostki chorobowe które mogą być przedmiotem projektu zostaną określone po przyjęciu stosownych dokumentów strategicznych na poziomie krajowym i regionalnym.</t>
    </r>
  </si>
  <si>
    <r>
      <t xml:space="preserve">Poprawa dostępu do usług asystenta rodzinnego oraz koordynatora pieczy zastępczej na obszarze funkcjonalnym Poznania.                                                                                                                                                          </t>
    </r>
    <r>
      <rPr>
        <sz val="11"/>
        <color indexed="8"/>
        <rFont val="Arial"/>
        <family val="2"/>
        <charset val="238"/>
      </rPr>
      <t>Tryb konkursowy. Beneficjenci - jst i ch jednostki organizacyjne oraz komunalne osoby prawne.                                                                  Zakładane działania - 1. Zatrudnienie asystentów rodziny, koordynatorów rodzinnej pieczy zastępczej, osób do pomocy przy sprawowaniu opieki nad dziećmi i przy pracach gospodarskich w zawodowych rodzinach    zastępczych. 2. Szkolenia, superwizja pracy, grupy wsparcia dla rodzin zastępczych i prowadzących rodzinne domy dziecka. 3. Usługi specjalistyczne dla rodzin w kryzysie i dla usamodzielniających się wychowanków pieczy zastępczej. 4. Kampania społeczna promująca rodzicielstwo zastępcze. 5. Szkolenia, udział w konferencjach, spotkania, wymiana doświadczeń, informacja i promocja – realizowane wyłącznie jako uzupełnienie działań wdrożeniowych</t>
    </r>
  </si>
  <si>
    <t>Kwota pozostająca do wykorzystania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</si>
</sst>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9">
    <font>
      <sz val="11"/>
      <color theme="1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indexed="17"/>
      <name val="Arial"/>
      <family val="2"/>
      <charset val="238"/>
    </font>
    <font>
      <b/>
      <sz val="12"/>
      <color indexed="17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17"/>
      <name val="Calibri"/>
      <family val="2"/>
      <charset val="238"/>
    </font>
    <font>
      <b/>
      <sz val="12"/>
      <color indexed="10"/>
      <name val="Arial"/>
      <family val="2"/>
      <charset val="238"/>
    </font>
    <font>
      <b/>
      <i/>
      <sz val="14"/>
      <color indexed="10"/>
      <name val="Arial"/>
      <family val="2"/>
      <charset val="238"/>
    </font>
    <font>
      <b/>
      <sz val="11"/>
      <name val="Arial"/>
      <family val="2"/>
      <charset val="238"/>
    </font>
    <font>
      <b/>
      <sz val="16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7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6"/>
      <color indexed="8"/>
      <name val="Calibri"/>
      <family val="2"/>
      <charset val="238"/>
    </font>
    <font>
      <b/>
      <sz val="14"/>
      <color indexed="17"/>
      <name val="Arial"/>
      <family val="2"/>
      <charset val="238"/>
    </font>
    <font>
      <b/>
      <sz val="18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5">
    <xf numFmtId="0" fontId="0" fillId="0" borderId="0" xfId="0"/>
    <xf numFmtId="0" fontId="0" fillId="0" borderId="0" xfId="0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7" fillId="0" borderId="0" xfId="0" applyFont="1" applyAlignment="1">
      <alignment horizontal="center" vertical="center"/>
    </xf>
    <xf numFmtId="0" fontId="13" fillId="0" borderId="0" xfId="0" applyFont="1"/>
    <xf numFmtId="0" fontId="7" fillId="2" borderId="0" xfId="0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/>
    <xf numFmtId="0" fontId="7" fillId="0" borderId="1" xfId="0" applyFont="1" applyBorder="1" applyAlignment="1">
      <alignment horizontal="center" vertical="center"/>
    </xf>
    <xf numFmtId="0" fontId="0" fillId="2" borderId="0" xfId="0" applyFont="1" applyFill="1"/>
    <xf numFmtId="164" fontId="7" fillId="3" borderId="2" xfId="0" applyNumberFormat="1" applyFont="1" applyFill="1" applyBorder="1" applyAlignment="1">
      <alignment vertical="center"/>
    </xf>
    <xf numFmtId="164" fontId="7" fillId="3" borderId="3" xfId="0" applyNumberFormat="1" applyFont="1" applyFill="1" applyBorder="1" applyAlignment="1">
      <alignment vertical="center"/>
    </xf>
    <xf numFmtId="164" fontId="7" fillId="3" borderId="4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10" fillId="0" borderId="0" xfId="0" applyFont="1"/>
    <xf numFmtId="0" fontId="8" fillId="0" borderId="9" xfId="0" applyFont="1" applyBorder="1" applyAlignment="1">
      <alignment horizontal="center" vertical="top"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wrapText="1"/>
    </xf>
    <xf numFmtId="164" fontId="5" fillId="2" borderId="10" xfId="0" applyNumberFormat="1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164" fontId="7" fillId="3" borderId="12" xfId="0" applyNumberFormat="1" applyFont="1" applyFill="1" applyBorder="1" applyAlignment="1">
      <alignment horizontal="right" vertical="center"/>
    </xf>
    <xf numFmtId="0" fontId="7" fillId="3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vertical="center"/>
    </xf>
    <xf numFmtId="164" fontId="12" fillId="3" borderId="5" xfId="0" applyNumberFormat="1" applyFont="1" applyFill="1" applyBorder="1" applyAlignment="1">
      <alignment vertical="center"/>
    </xf>
    <xf numFmtId="164" fontId="12" fillId="3" borderId="14" xfId="0" applyNumberFormat="1" applyFont="1" applyFill="1" applyBorder="1" applyAlignment="1">
      <alignment horizontal="right" vertical="center" wrapText="1"/>
    </xf>
    <xf numFmtId="164" fontId="7" fillId="3" borderId="14" xfId="0" applyNumberFormat="1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top" wrapText="1"/>
    </xf>
    <xf numFmtId="164" fontId="7" fillId="4" borderId="8" xfId="0" applyNumberFormat="1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164" fontId="12" fillId="5" borderId="5" xfId="0" applyNumberFormat="1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64" fontId="5" fillId="2" borderId="25" xfId="0" applyNumberFormat="1" applyFont="1" applyFill="1" applyBorder="1" applyAlignment="1">
      <alignment horizontal="right" vertical="center" wrapText="1"/>
    </xf>
    <xf numFmtId="164" fontId="5" fillId="2" borderId="26" xfId="0" applyNumberFormat="1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right" vertical="center" wrapText="1"/>
    </xf>
    <xf numFmtId="0" fontId="5" fillId="2" borderId="27" xfId="0" applyFont="1" applyFill="1" applyBorder="1" applyAlignment="1">
      <alignment horizontal="center" vertical="center" wrapText="1"/>
    </xf>
    <xf numFmtId="164" fontId="7" fillId="3" borderId="20" xfId="0" applyNumberFormat="1" applyFont="1" applyFill="1" applyBorder="1" applyAlignment="1">
      <alignment horizontal="right" vertical="center" wrapText="1"/>
    </xf>
    <xf numFmtId="164" fontId="15" fillId="2" borderId="0" xfId="0" applyNumberFormat="1" applyFont="1" applyFill="1" applyAlignment="1">
      <alignment horizontal="right" vertical="center"/>
    </xf>
    <xf numFmtId="164" fontId="5" fillId="3" borderId="23" xfId="0" applyNumberFormat="1" applyFont="1" applyFill="1" applyBorder="1" applyAlignment="1">
      <alignment horizontal="right" vertical="center" wrapText="1"/>
    </xf>
    <xf numFmtId="164" fontId="5" fillId="3" borderId="9" xfId="0" applyNumberFormat="1" applyFont="1" applyFill="1" applyBorder="1" applyAlignment="1">
      <alignment horizontal="right" vertical="center" wrapText="1"/>
    </xf>
    <xf numFmtId="164" fontId="5" fillId="3" borderId="23" xfId="0" applyNumberFormat="1" applyFont="1" applyFill="1" applyBorder="1" applyAlignment="1">
      <alignment vertical="top" wrapText="1"/>
    </xf>
    <xf numFmtId="164" fontId="11" fillId="3" borderId="9" xfId="0" applyNumberFormat="1" applyFont="1" applyFill="1" applyBorder="1" applyAlignment="1">
      <alignment vertical="top" wrapText="1"/>
    </xf>
    <xf numFmtId="164" fontId="7" fillId="3" borderId="12" xfId="0" applyNumberFormat="1" applyFont="1" applyFill="1" applyBorder="1" applyAlignment="1">
      <alignment horizontal="right" vertical="top" wrapText="1"/>
    </xf>
    <xf numFmtId="0" fontId="4" fillId="0" borderId="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wrapText="1"/>
    </xf>
    <xf numFmtId="164" fontId="7" fillId="6" borderId="30" xfId="0" applyNumberFormat="1" applyFont="1" applyFill="1" applyBorder="1" applyAlignment="1">
      <alignment horizontal="right" vertical="center" wrapText="1"/>
    </xf>
    <xf numFmtId="164" fontId="7" fillId="6" borderId="4" xfId="0" applyNumberFormat="1" applyFont="1" applyFill="1" applyBorder="1" applyAlignment="1">
      <alignment horizontal="right" vertical="center"/>
    </xf>
    <xf numFmtId="0" fontId="7" fillId="3" borderId="14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6" borderId="22" xfId="0" applyFont="1" applyFill="1" applyBorder="1" applyAlignment="1">
      <alignment horizontal="center" wrapText="1"/>
    </xf>
    <xf numFmtId="164" fontId="7" fillId="6" borderId="31" xfId="0" applyNumberFormat="1" applyFont="1" applyFill="1" applyBorder="1" applyAlignment="1">
      <alignment horizontal="right" vertical="center" wrapText="1"/>
    </xf>
    <xf numFmtId="164" fontId="7" fillId="3" borderId="3" xfId="0" applyNumberFormat="1" applyFont="1" applyFill="1" applyBorder="1" applyAlignment="1">
      <alignment horizontal="right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164" fontId="7" fillId="3" borderId="14" xfId="0" applyNumberFormat="1" applyFont="1" applyFill="1" applyBorder="1" applyAlignment="1">
      <alignment horizontal="right" vertical="center" wrapText="1"/>
    </xf>
    <xf numFmtId="164" fontId="5" fillId="7" borderId="20" xfId="0" applyNumberFormat="1" applyFont="1" applyFill="1" applyBorder="1" applyAlignment="1">
      <alignment horizontal="right" vertical="center"/>
    </xf>
    <xf numFmtId="0" fontId="11" fillId="7" borderId="20" xfId="0" applyFont="1" applyFill="1" applyBorder="1" applyAlignment="1">
      <alignment horizontal="right" vertical="center"/>
    </xf>
    <xf numFmtId="164" fontId="7" fillId="7" borderId="20" xfId="0" applyNumberFormat="1" applyFont="1" applyFill="1" applyBorder="1" applyAlignment="1">
      <alignment horizontal="right" vertical="center" wrapText="1"/>
    </xf>
    <xf numFmtId="0" fontId="19" fillId="0" borderId="34" xfId="0" applyFont="1" applyBorder="1" applyAlignment="1">
      <alignment horizontal="center" vertical="center" wrapText="1"/>
    </xf>
    <xf numFmtId="164" fontId="20" fillId="5" borderId="22" xfId="0" applyNumberFormat="1" applyFont="1" applyFill="1" applyBorder="1" applyAlignment="1">
      <alignment horizontal="right" vertical="top"/>
    </xf>
    <xf numFmtId="0" fontId="20" fillId="5" borderId="31" xfId="0" applyFont="1" applyFill="1" applyBorder="1" applyAlignment="1">
      <alignment horizontal="center" vertical="top"/>
    </xf>
    <xf numFmtId="0" fontId="19" fillId="0" borderId="10" xfId="0" applyFont="1" applyBorder="1" applyAlignment="1">
      <alignment horizontal="center" vertical="center" wrapText="1"/>
    </xf>
    <xf numFmtId="164" fontId="20" fillId="5" borderId="9" xfId="0" applyNumberFormat="1" applyFont="1" applyFill="1" applyBorder="1" applyAlignment="1">
      <alignment horizontal="right" vertical="top"/>
    </xf>
    <xf numFmtId="0" fontId="20" fillId="5" borderId="17" xfId="0" applyFont="1" applyFill="1" applyBorder="1" applyAlignment="1">
      <alignment horizontal="center" vertical="top"/>
    </xf>
    <xf numFmtId="0" fontId="19" fillId="0" borderId="10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0" fillId="6" borderId="35" xfId="0" applyFont="1" applyFill="1" applyBorder="1" applyAlignment="1">
      <alignment horizontal="right" vertical="top"/>
    </xf>
    <xf numFmtId="49" fontId="8" fillId="0" borderId="23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8" fillId="6" borderId="2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17" fillId="0" borderId="0" xfId="0" applyNumberFormat="1" applyFont="1" applyFill="1" applyBorder="1" applyAlignment="1">
      <alignment horizontal="right" vertical="center"/>
    </xf>
    <xf numFmtId="0" fontId="7" fillId="0" borderId="36" xfId="0" applyFont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164" fontId="5" fillId="3" borderId="20" xfId="0" applyNumberFormat="1" applyFont="1" applyFill="1" applyBorder="1" applyAlignment="1">
      <alignment horizontal="center" vertical="center" wrapText="1"/>
    </xf>
    <xf numFmtId="164" fontId="7" fillId="7" borderId="20" xfId="0" applyNumberFormat="1" applyFont="1" applyFill="1" applyBorder="1" applyAlignment="1">
      <alignment horizontal="center" vertical="center" wrapText="1"/>
    </xf>
    <xf numFmtId="164" fontId="7" fillId="0" borderId="3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top" wrapText="1"/>
    </xf>
    <xf numFmtId="0" fontId="20" fillId="6" borderId="9" xfId="0" applyFont="1" applyFill="1" applyBorder="1" applyAlignment="1">
      <alignment horizontal="center" vertical="top"/>
    </xf>
    <xf numFmtId="164" fontId="20" fillId="6" borderId="17" xfId="0" applyNumberFormat="1" applyFont="1" applyFill="1" applyBorder="1" applyAlignment="1">
      <alignment horizontal="right" vertical="top"/>
    </xf>
    <xf numFmtId="0" fontId="7" fillId="3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49" fontId="7" fillId="0" borderId="40" xfId="0" applyNumberFormat="1" applyFont="1" applyFill="1" applyBorder="1" applyAlignment="1">
      <alignment horizontal="left" vertical="top" wrapText="1"/>
    </xf>
    <xf numFmtId="49" fontId="7" fillId="0" borderId="41" xfId="0" applyNumberFormat="1" applyFont="1" applyFill="1" applyBorder="1" applyAlignment="1">
      <alignment horizontal="left" vertical="top" wrapText="1"/>
    </xf>
    <xf numFmtId="49" fontId="7" fillId="0" borderId="42" xfId="0" applyNumberFormat="1" applyFont="1" applyFill="1" applyBorder="1" applyAlignment="1">
      <alignment horizontal="left" vertical="top" wrapText="1"/>
    </xf>
    <xf numFmtId="164" fontId="7" fillId="0" borderId="5" xfId="0" applyNumberFormat="1" applyFont="1" applyFill="1" applyBorder="1" applyAlignment="1">
      <alignment horizontal="right" vertical="center" wrapText="1"/>
    </xf>
    <xf numFmtId="164" fontId="12" fillId="0" borderId="3" xfId="0" applyNumberFormat="1" applyFont="1" applyFill="1" applyBorder="1" applyAlignment="1">
      <alignment horizontal="right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left" vertical="center" wrapText="1"/>
    </xf>
    <xf numFmtId="49" fontId="7" fillId="0" borderId="43" xfId="0" applyNumberFormat="1" applyFont="1" applyFill="1" applyBorder="1" applyAlignment="1">
      <alignment horizontal="left" vertical="center" wrapText="1"/>
    </xf>
    <xf numFmtId="49" fontId="7" fillId="0" borderId="44" xfId="0" applyNumberFormat="1" applyFont="1" applyFill="1" applyBorder="1" applyAlignment="1">
      <alignment horizontal="left" vertical="center" wrapText="1"/>
    </xf>
    <xf numFmtId="164" fontId="7" fillId="0" borderId="12" xfId="0" applyNumberFormat="1" applyFont="1" applyFill="1" applyBorder="1" applyAlignment="1">
      <alignment horizontal="right" vertical="center" wrapText="1"/>
    </xf>
    <xf numFmtId="164" fontId="7" fillId="3" borderId="3" xfId="0" applyNumberFormat="1" applyFont="1" applyFill="1" applyBorder="1" applyAlignment="1">
      <alignment horizontal="right" vertical="center" wrapText="1"/>
    </xf>
    <xf numFmtId="164" fontId="12" fillId="0" borderId="12" xfId="0" applyNumberFormat="1" applyFont="1" applyFill="1" applyBorder="1" applyAlignment="1">
      <alignment horizontal="right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49" fontId="5" fillId="0" borderId="40" xfId="0" applyNumberFormat="1" applyFont="1" applyFill="1" applyBorder="1" applyAlignment="1">
      <alignment horizontal="center" vertical="center" wrapText="1"/>
    </xf>
    <xf numFmtId="49" fontId="5" fillId="0" borderId="41" xfId="0" applyNumberFormat="1" applyFont="1" applyFill="1" applyBorder="1" applyAlignment="1">
      <alignment horizontal="center" vertical="center" wrapText="1"/>
    </xf>
    <xf numFmtId="49" fontId="5" fillId="0" borderId="41" xfId="0" applyNumberFormat="1" applyFont="1" applyFill="1" applyBorder="1" applyAlignment="1">
      <alignment horizontal="center" vertical="center" textRotation="90" wrapText="1"/>
    </xf>
    <xf numFmtId="49" fontId="7" fillId="0" borderId="41" xfId="0" applyNumberFormat="1" applyFont="1" applyFill="1" applyBorder="1" applyAlignment="1">
      <alignment horizontal="left" vertical="center" wrapText="1"/>
    </xf>
    <xf numFmtId="49" fontId="7" fillId="0" borderId="42" xfId="0" applyNumberFormat="1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center" wrapText="1"/>
    </xf>
    <xf numFmtId="164" fontId="7" fillId="0" borderId="15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right" vertical="top"/>
    </xf>
    <xf numFmtId="0" fontId="0" fillId="6" borderId="33" xfId="0" applyFill="1" applyBorder="1" applyAlignment="1">
      <alignment wrapText="1"/>
    </xf>
    <xf numFmtId="164" fontId="7" fillId="6" borderId="4" xfId="0" applyNumberFormat="1" applyFont="1" applyFill="1" applyBorder="1" applyAlignment="1">
      <alignment horizontal="right" vertical="center" wrapText="1"/>
    </xf>
    <xf numFmtId="164" fontId="20" fillId="6" borderId="5" xfId="0" applyNumberFormat="1" applyFont="1" applyFill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6" fillId="2" borderId="34" xfId="0" applyNumberFormat="1" applyFont="1" applyFill="1" applyBorder="1" applyAlignment="1">
      <alignment horizontal="center" vertical="center" wrapText="1"/>
    </xf>
    <xf numFmtId="164" fontId="6" fillId="2" borderId="45" xfId="0" applyNumberFormat="1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right" vertical="top"/>
    </xf>
    <xf numFmtId="0" fontId="8" fillId="3" borderId="36" xfId="0" applyFont="1" applyFill="1" applyBorder="1" applyAlignment="1">
      <alignment horizontal="center" vertical="center" wrapText="1"/>
    </xf>
    <xf numFmtId="49" fontId="8" fillId="0" borderId="22" xfId="0" applyNumberFormat="1" applyFont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center" vertical="center" textRotation="90" wrapText="1"/>
    </xf>
    <xf numFmtId="0" fontId="7" fillId="2" borderId="4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90" wrapText="1"/>
    </xf>
    <xf numFmtId="0" fontId="8" fillId="2" borderId="12" xfId="0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right" vertical="center" wrapText="1"/>
    </xf>
    <xf numFmtId="0" fontId="19" fillId="6" borderId="5" xfId="0" applyFont="1" applyFill="1" applyBorder="1" applyAlignment="1">
      <alignment horizontal="center" vertical="center" wrapText="1"/>
    </xf>
    <xf numFmtId="164" fontId="23" fillId="6" borderId="16" xfId="0" applyNumberFormat="1" applyFont="1" applyFill="1" applyBorder="1" applyAlignment="1">
      <alignment horizontal="right" vertical="center"/>
    </xf>
    <xf numFmtId="164" fontId="20" fillId="6" borderId="9" xfId="0" applyNumberFormat="1" applyFont="1" applyFill="1" applyBorder="1" applyAlignment="1">
      <alignment vertical="center" wrapText="1"/>
    </xf>
    <xf numFmtId="164" fontId="23" fillId="6" borderId="35" xfId="0" applyNumberFormat="1" applyFont="1" applyFill="1" applyBorder="1" applyAlignment="1">
      <alignment vertical="center"/>
    </xf>
    <xf numFmtId="0" fontId="19" fillId="6" borderId="22" xfId="0" applyFont="1" applyFill="1" applyBorder="1" applyAlignment="1">
      <alignment horizontal="center" vertical="center" wrapText="1"/>
    </xf>
    <xf numFmtId="164" fontId="23" fillId="6" borderId="17" xfId="0" applyNumberFormat="1" applyFont="1" applyFill="1" applyBorder="1" applyAlignment="1">
      <alignment horizontal="right" vertical="center"/>
    </xf>
    <xf numFmtId="0" fontId="19" fillId="7" borderId="47" xfId="0" applyFont="1" applyFill="1" applyBorder="1" applyAlignment="1">
      <alignment horizontal="center" vertical="center" wrapText="1"/>
    </xf>
    <xf numFmtId="0" fontId="20" fillId="7" borderId="48" xfId="0" applyFont="1" applyFill="1" applyBorder="1" applyAlignment="1">
      <alignment horizontal="center" vertical="center" textRotation="90" wrapText="1"/>
    </xf>
    <xf numFmtId="164" fontId="20" fillId="7" borderId="48" xfId="0" applyNumberFormat="1" applyFont="1" applyFill="1" applyBorder="1" applyAlignment="1">
      <alignment horizontal="right" vertical="center" wrapText="1"/>
    </xf>
    <xf numFmtId="164" fontId="20" fillId="2" borderId="35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49" xfId="0" applyFont="1" applyFill="1" applyBorder="1" applyAlignment="1">
      <alignment horizontal="left" vertical="center" wrapText="1"/>
    </xf>
    <xf numFmtId="0" fontId="8" fillId="0" borderId="39" xfId="0" applyFont="1" applyFill="1" applyBorder="1" applyAlignment="1">
      <alignment horizontal="center" vertical="center" wrapText="1"/>
    </xf>
    <xf numFmtId="49" fontId="8" fillId="0" borderId="49" xfId="0" applyNumberFormat="1" applyFont="1" applyFill="1" applyBorder="1" applyAlignment="1">
      <alignment horizontal="center" vertical="center" wrapText="1"/>
    </xf>
    <xf numFmtId="164" fontId="5" fillId="0" borderId="49" xfId="0" applyNumberFormat="1" applyFont="1" applyFill="1" applyBorder="1" applyAlignment="1">
      <alignment vertical="top" wrapText="1"/>
    </xf>
    <xf numFmtId="164" fontId="6" fillId="2" borderId="49" xfId="0" applyNumberFormat="1" applyFont="1" applyFill="1" applyBorder="1" applyAlignment="1">
      <alignment horizontal="center" vertical="center" wrapText="1"/>
    </xf>
    <xf numFmtId="164" fontId="6" fillId="2" borderId="50" xfId="0" applyNumberFormat="1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textRotation="90" wrapText="1"/>
    </xf>
    <xf numFmtId="49" fontId="8" fillId="3" borderId="22" xfId="0" applyNumberFormat="1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textRotation="90" wrapText="1"/>
    </xf>
    <xf numFmtId="164" fontId="8" fillId="3" borderId="9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164" fontId="9" fillId="7" borderId="14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164" fontId="6" fillId="2" borderId="6" xfId="0" applyNumberFormat="1" applyFont="1" applyFill="1" applyBorder="1" applyAlignment="1">
      <alignment horizontal="center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64" fontId="11" fillId="0" borderId="51" xfId="0" applyNumberFormat="1" applyFont="1" applyFill="1" applyBorder="1" applyAlignment="1">
      <alignment vertical="top" wrapText="1"/>
    </xf>
    <xf numFmtId="0" fontId="8" fillId="0" borderId="52" xfId="0" applyFont="1" applyFill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textRotation="90" wrapText="1"/>
    </xf>
    <xf numFmtId="0" fontId="8" fillId="0" borderId="38" xfId="0" applyFont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left" vertical="center" wrapText="1"/>
    </xf>
    <xf numFmtId="164" fontId="11" fillId="0" borderId="54" xfId="0" applyNumberFormat="1" applyFont="1" applyFill="1" applyBorder="1" applyAlignment="1">
      <alignment vertical="top" wrapText="1"/>
    </xf>
    <xf numFmtId="164" fontId="6" fillId="2" borderId="38" xfId="0" applyNumberFormat="1" applyFont="1" applyFill="1" applyBorder="1" applyAlignment="1">
      <alignment horizontal="center" vertical="center" wrapText="1"/>
    </xf>
    <xf numFmtId="164" fontId="6" fillId="2" borderId="53" xfId="0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wrapText="1"/>
    </xf>
    <xf numFmtId="0" fontId="6" fillId="0" borderId="53" xfId="0" applyFont="1" applyBorder="1" applyAlignment="1">
      <alignment horizontal="center" wrapText="1"/>
    </xf>
    <xf numFmtId="164" fontId="2" fillId="3" borderId="46" xfId="0" applyNumberFormat="1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wrapText="1"/>
    </xf>
    <xf numFmtId="0" fontId="6" fillId="0" borderId="46" xfId="0" applyFont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textRotation="90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24" fillId="3" borderId="3" xfId="0" applyFont="1" applyFill="1" applyBorder="1" applyAlignment="1">
      <alignment horizontal="left" vertical="center" textRotation="90" wrapText="1"/>
    </xf>
    <xf numFmtId="0" fontId="7" fillId="2" borderId="14" xfId="0" applyFont="1" applyFill="1" applyBorder="1" applyAlignment="1">
      <alignment horizontal="center" vertical="center" textRotation="90" wrapText="1"/>
    </xf>
    <xf numFmtId="0" fontId="6" fillId="0" borderId="51" xfId="0" applyFont="1" applyBorder="1" applyAlignment="1">
      <alignment horizontal="center" wrapText="1"/>
    </xf>
    <xf numFmtId="0" fontId="8" fillId="3" borderId="9" xfId="0" applyFont="1" applyFill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24" fillId="3" borderId="9" xfId="0" applyFont="1" applyFill="1" applyBorder="1" applyAlignment="1">
      <alignment horizontal="center" vertical="center" textRotation="90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textRotation="90" wrapText="1"/>
    </xf>
    <xf numFmtId="49" fontId="8" fillId="0" borderId="0" xfId="0" applyNumberFormat="1" applyFont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vertical="top" wrapText="1"/>
    </xf>
    <xf numFmtId="49" fontId="8" fillId="0" borderId="9" xfId="0" applyNumberFormat="1" applyFont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0" fontId="7" fillId="3" borderId="49" xfId="0" applyFont="1" applyFill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23" xfId="0" applyFont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right" vertical="top"/>
    </xf>
    <xf numFmtId="164" fontId="7" fillId="7" borderId="5" xfId="0" applyNumberFormat="1" applyFont="1" applyFill="1" applyBorder="1" applyAlignment="1">
      <alignment horizontal="right" vertical="center"/>
    </xf>
    <xf numFmtId="0" fontId="7" fillId="0" borderId="51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 textRotation="90" wrapText="1"/>
    </xf>
    <xf numFmtId="164" fontId="12" fillId="7" borderId="5" xfId="0" applyNumberFormat="1" applyFont="1" applyFill="1" applyBorder="1" applyAlignment="1">
      <alignment horizontal="right" vertical="center"/>
    </xf>
    <xf numFmtId="164" fontId="7" fillId="7" borderId="9" xfId="0" applyNumberFormat="1" applyFont="1" applyFill="1" applyBorder="1" applyAlignment="1">
      <alignment horizontal="right" vertical="center"/>
    </xf>
    <xf numFmtId="164" fontId="12" fillId="7" borderId="9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49" fontId="7" fillId="0" borderId="51" xfId="0" applyNumberFormat="1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wrapText="1"/>
    </xf>
    <xf numFmtId="0" fontId="7" fillId="3" borderId="56" xfId="0" applyFont="1" applyFill="1" applyBorder="1" applyAlignment="1">
      <alignment horizontal="center" vertical="center" wrapText="1"/>
    </xf>
    <xf numFmtId="0" fontId="6" fillId="0" borderId="57" xfId="0" applyFont="1" applyBorder="1" applyAlignment="1">
      <alignment horizontal="center" wrapText="1"/>
    </xf>
    <xf numFmtId="0" fontId="8" fillId="2" borderId="4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64" fontId="6" fillId="2" borderId="55" xfId="0" applyNumberFormat="1" applyFont="1" applyFill="1" applyBorder="1" applyAlignment="1">
      <alignment horizontal="center" vertical="center" wrapText="1"/>
    </xf>
    <xf numFmtId="164" fontId="12" fillId="2" borderId="57" xfId="0" applyNumberFormat="1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3" borderId="25" xfId="0" applyFont="1" applyFill="1" applyBorder="1" applyAlignment="1">
      <alignment horizontal="left" vertical="center"/>
    </xf>
    <xf numFmtId="0" fontId="18" fillId="3" borderId="58" xfId="0" applyFont="1" applyFill="1" applyBorder="1" applyAlignment="1">
      <alignment horizontal="left" vertical="center"/>
    </xf>
    <xf numFmtId="0" fontId="18" fillId="3" borderId="26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3" borderId="59" xfId="0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9" fontId="12" fillId="0" borderId="9" xfId="0" applyNumberFormat="1" applyFont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 wrapText="1"/>
    </xf>
    <xf numFmtId="0" fontId="7" fillId="3" borderId="52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9" fontId="12" fillId="0" borderId="20" xfId="0" applyNumberFormat="1" applyFont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165" fontId="12" fillId="3" borderId="9" xfId="0" applyNumberFormat="1" applyFont="1" applyFill="1" applyBorder="1" applyAlignment="1">
      <alignment horizontal="center" vertical="center"/>
    </xf>
    <xf numFmtId="165" fontId="12" fillId="3" borderId="14" xfId="0" applyNumberFormat="1" applyFont="1" applyFill="1" applyBorder="1" applyAlignment="1">
      <alignment horizontal="center" vertical="center"/>
    </xf>
    <xf numFmtId="165" fontId="27" fillId="3" borderId="6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5" fontId="12" fillId="0" borderId="17" xfId="0" applyNumberFormat="1" applyFont="1" applyBorder="1" applyAlignment="1">
      <alignment horizontal="center" vertical="center"/>
    </xf>
    <xf numFmtId="165" fontId="12" fillId="0" borderId="30" xfId="0" applyNumberFormat="1" applyFont="1" applyBorder="1" applyAlignment="1">
      <alignment horizontal="center" vertical="center"/>
    </xf>
    <xf numFmtId="165" fontId="11" fillId="3" borderId="22" xfId="0" applyNumberFormat="1" applyFont="1" applyFill="1" applyBorder="1" applyAlignment="1">
      <alignment vertical="top" wrapText="1"/>
    </xf>
    <xf numFmtId="165" fontId="12" fillId="3" borderId="10" xfId="0" applyNumberFormat="1" applyFont="1" applyFill="1" applyBorder="1" applyAlignment="1">
      <alignment horizontal="center" vertical="center" wrapText="1"/>
    </xf>
    <xf numFmtId="165" fontId="12" fillId="3" borderId="7" xfId="0" applyNumberFormat="1" applyFont="1" applyFill="1" applyBorder="1" applyAlignment="1">
      <alignment horizontal="center" vertical="center" wrapText="1"/>
    </xf>
    <xf numFmtId="165" fontId="12" fillId="3" borderId="14" xfId="0" applyNumberFormat="1" applyFont="1" applyFill="1" applyBorder="1" applyAlignment="1">
      <alignment horizontal="right" vertical="center" wrapText="1"/>
    </xf>
    <xf numFmtId="165" fontId="12" fillId="3" borderId="3" xfId="0" applyNumberFormat="1" applyFont="1" applyFill="1" applyBorder="1" applyAlignment="1">
      <alignment horizontal="right" vertical="center" wrapText="1"/>
    </xf>
    <xf numFmtId="165" fontId="12" fillId="3" borderId="12" xfId="0" applyNumberFormat="1" applyFont="1" applyFill="1" applyBorder="1" applyAlignment="1">
      <alignment horizontal="right" vertical="center"/>
    </xf>
    <xf numFmtId="165" fontId="12" fillId="3" borderId="3" xfId="0" applyNumberFormat="1" applyFont="1" applyFill="1" applyBorder="1" applyAlignment="1">
      <alignment vertical="center"/>
    </xf>
    <xf numFmtId="165" fontId="12" fillId="0" borderId="0" xfId="0" applyNumberFormat="1" applyFont="1" applyAlignment="1">
      <alignment vertical="center"/>
    </xf>
    <xf numFmtId="165" fontId="12" fillId="2" borderId="9" xfId="0" applyNumberFormat="1" applyFont="1" applyFill="1" applyBorder="1" applyAlignment="1">
      <alignment horizontal="center" vertical="center" wrapText="1"/>
    </xf>
    <xf numFmtId="165" fontId="12" fillId="2" borderId="20" xfId="0" applyNumberFormat="1" applyFont="1" applyFill="1" applyBorder="1" applyAlignment="1">
      <alignment horizontal="center" vertical="center" wrapText="1"/>
    </xf>
    <xf numFmtId="165" fontId="12" fillId="2" borderId="22" xfId="0" applyNumberFormat="1" applyFont="1" applyFill="1" applyBorder="1" applyAlignment="1">
      <alignment horizontal="center" vertical="center" wrapText="1"/>
    </xf>
    <xf numFmtId="9" fontId="12" fillId="0" borderId="22" xfId="0" applyNumberFormat="1" applyFont="1" applyBorder="1" applyAlignment="1">
      <alignment horizontal="center" vertical="center"/>
    </xf>
    <xf numFmtId="165" fontId="12" fillId="0" borderId="31" xfId="0" applyNumberFormat="1" applyFont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 textRotation="90" wrapText="1"/>
    </xf>
    <xf numFmtId="165" fontId="12" fillId="3" borderId="48" xfId="0" applyNumberFormat="1" applyFont="1" applyFill="1" applyBorder="1" applyAlignment="1">
      <alignment horizontal="center" vertical="center"/>
    </xf>
    <xf numFmtId="0" fontId="25" fillId="0" borderId="48" xfId="0" applyFont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/>
    </xf>
    <xf numFmtId="0" fontId="19" fillId="0" borderId="49" xfId="0" applyFont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right" vertical="top"/>
    </xf>
    <xf numFmtId="0" fontId="20" fillId="6" borderId="23" xfId="0" applyFont="1" applyFill="1" applyBorder="1" applyAlignment="1">
      <alignment horizontal="right" vertical="top"/>
    </xf>
    <xf numFmtId="0" fontId="19" fillId="0" borderId="47" xfId="0" applyFont="1" applyBorder="1" applyAlignment="1">
      <alignment horizontal="center" vertical="center" wrapText="1"/>
    </xf>
    <xf numFmtId="164" fontId="20" fillId="6" borderId="5" xfId="0" applyNumberFormat="1" applyFont="1" applyFill="1" applyBorder="1" applyAlignment="1">
      <alignment horizontal="center" vertical="center" wrapText="1"/>
    </xf>
    <xf numFmtId="0" fontId="23" fillId="6" borderId="48" xfId="0" applyFont="1" applyFill="1" applyBorder="1" applyAlignment="1">
      <alignment horizontal="right" vertical="top"/>
    </xf>
    <xf numFmtId="0" fontId="7" fillId="3" borderId="20" xfId="0" applyFont="1" applyFill="1" applyBorder="1" applyAlignment="1">
      <alignment horizontal="center" vertical="center" textRotation="90" wrapText="1"/>
    </xf>
    <xf numFmtId="2" fontId="26" fillId="0" borderId="57" xfId="0" applyNumberFormat="1" applyFont="1" applyBorder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20" fillId="6" borderId="23" xfId="0" applyNumberFormat="1" applyFont="1" applyFill="1" applyBorder="1" applyAlignment="1">
      <alignment horizontal="right" vertical="top"/>
    </xf>
    <xf numFmtId="164" fontId="20" fillId="6" borderId="27" xfId="0" applyNumberFormat="1" applyFont="1" applyFill="1" applyBorder="1" applyAlignment="1">
      <alignment horizontal="right" vertical="top"/>
    </xf>
    <xf numFmtId="0" fontId="20" fillId="6" borderId="14" xfId="0" applyFont="1" applyFill="1" applyBorder="1" applyAlignment="1">
      <alignment horizontal="center" vertical="center" textRotation="90" wrapText="1"/>
    </xf>
    <xf numFmtId="0" fontId="20" fillId="6" borderId="55" xfId="0" applyFont="1" applyFill="1" applyBorder="1" applyAlignment="1">
      <alignment horizontal="center" vertical="center" wrapText="1"/>
    </xf>
    <xf numFmtId="0" fontId="20" fillId="6" borderId="47" xfId="0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horizontal="center" vertical="center" wrapText="1"/>
    </xf>
    <xf numFmtId="0" fontId="20" fillId="6" borderId="51" xfId="0" applyFont="1" applyFill="1" applyBorder="1" applyAlignment="1">
      <alignment horizontal="center" vertical="center" wrapText="1"/>
    </xf>
    <xf numFmtId="0" fontId="20" fillId="6" borderId="40" xfId="0" applyFont="1" applyFill="1" applyBorder="1" applyAlignment="1">
      <alignment horizontal="center" vertical="center" wrapText="1"/>
    </xf>
    <xf numFmtId="0" fontId="20" fillId="6" borderId="42" xfId="0" applyFont="1" applyFill="1" applyBorder="1" applyAlignment="1">
      <alignment horizontal="center" vertical="center" wrapText="1"/>
    </xf>
    <xf numFmtId="0" fontId="20" fillId="6" borderId="34" xfId="0" applyFont="1" applyFill="1" applyBorder="1" applyAlignment="1">
      <alignment horizontal="center" vertical="center" wrapText="1"/>
    </xf>
    <xf numFmtId="0" fontId="20" fillId="6" borderId="45" xfId="0" applyFont="1" applyFill="1" applyBorder="1" applyAlignment="1">
      <alignment horizontal="center" vertical="center" wrapText="1"/>
    </xf>
    <xf numFmtId="164" fontId="20" fillId="6" borderId="49" xfId="0" applyNumberFormat="1" applyFont="1" applyFill="1" applyBorder="1" applyAlignment="1">
      <alignment horizontal="left" vertical="top" wrapText="1"/>
    </xf>
    <xf numFmtId="164" fontId="20" fillId="6" borderId="7" xfId="0" applyNumberFormat="1" applyFont="1" applyFill="1" applyBorder="1" applyAlignment="1">
      <alignment horizontal="left" vertical="top" wrapText="1"/>
    </xf>
    <xf numFmtId="164" fontId="20" fillId="6" borderId="5" xfId="0" applyNumberFormat="1" applyFont="1" applyFill="1" applyBorder="1" applyAlignment="1">
      <alignment horizontal="center" vertical="center" textRotation="90" wrapText="1"/>
    </xf>
    <xf numFmtId="0" fontId="20" fillId="6" borderId="5" xfId="0" applyFont="1" applyFill="1" applyBorder="1" applyAlignment="1">
      <alignment horizontal="center" vertical="center" textRotation="90" wrapText="1"/>
    </xf>
    <xf numFmtId="0" fontId="5" fillId="2" borderId="25" xfId="0" applyFont="1" applyFill="1" applyBorder="1" applyAlignment="1">
      <alignment horizontal="left" vertical="center" wrapText="1"/>
    </xf>
    <xf numFmtId="0" fontId="5" fillId="2" borderId="58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49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20" fillId="6" borderId="9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51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textRotation="90" wrapText="1"/>
    </xf>
    <xf numFmtId="0" fontId="5" fillId="6" borderId="5" xfId="0" applyFont="1" applyFill="1" applyBorder="1" applyAlignment="1">
      <alignment horizontal="center" vertical="center" textRotation="90" wrapText="1"/>
    </xf>
    <xf numFmtId="0" fontId="5" fillId="6" borderId="22" xfId="0" applyFont="1" applyFill="1" applyBorder="1" applyAlignment="1">
      <alignment horizontal="center" vertical="center" textRotation="90" wrapText="1"/>
    </xf>
    <xf numFmtId="0" fontId="20" fillId="6" borderId="22" xfId="0" applyFont="1" applyFill="1" applyBorder="1" applyAlignment="1">
      <alignment horizontal="left" vertical="center" wrapText="1"/>
    </xf>
    <xf numFmtId="0" fontId="20" fillId="6" borderId="35" xfId="0" applyFont="1" applyFill="1" applyBorder="1" applyAlignment="1">
      <alignment horizontal="center" vertical="center" textRotation="90" wrapText="1"/>
    </xf>
    <xf numFmtId="0" fontId="20" fillId="6" borderId="16" xfId="0" applyFont="1" applyFill="1" applyBorder="1" applyAlignment="1">
      <alignment horizontal="center" vertical="center" textRotation="90" wrapText="1"/>
    </xf>
    <xf numFmtId="164" fontId="20" fillId="6" borderId="48" xfId="0" applyNumberFormat="1" applyFont="1" applyFill="1" applyBorder="1" applyAlignment="1">
      <alignment horizontal="center" vertical="center" textRotation="90" wrapText="1"/>
    </xf>
    <xf numFmtId="164" fontId="20" fillId="6" borderId="22" xfId="0" applyNumberFormat="1" applyFont="1" applyFill="1" applyBorder="1" applyAlignment="1">
      <alignment horizontal="center" vertical="center" textRotation="90" wrapText="1"/>
    </xf>
    <xf numFmtId="0" fontId="20" fillId="7" borderId="48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49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5" xfId="0" applyFont="1" applyFill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center" vertical="center" textRotation="90" wrapText="1"/>
    </xf>
    <xf numFmtId="164" fontId="6" fillId="2" borderId="25" xfId="0" applyNumberFormat="1" applyFont="1" applyFill="1" applyBorder="1" applyAlignment="1">
      <alignment horizontal="center" vertical="center" wrapText="1"/>
    </xf>
    <xf numFmtId="164" fontId="6" fillId="2" borderId="26" xfId="0" applyNumberFormat="1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left" vertical="center" wrapText="1"/>
    </xf>
    <xf numFmtId="0" fontId="7" fillId="3" borderId="49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164" fontId="23" fillId="6" borderId="35" xfId="0" applyNumberFormat="1" applyFont="1" applyFill="1" applyBorder="1" applyAlignment="1">
      <alignment horizontal="center" vertical="center"/>
    </xf>
    <xf numFmtId="164" fontId="23" fillId="6" borderId="16" xfId="0" applyNumberFormat="1" applyFont="1" applyFill="1" applyBorder="1" applyAlignment="1">
      <alignment horizontal="center" vertical="center"/>
    </xf>
    <xf numFmtId="164" fontId="23" fillId="6" borderId="31" xfId="0" applyNumberFormat="1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textRotation="90" wrapText="1"/>
    </xf>
    <xf numFmtId="0" fontId="24" fillId="0" borderId="5" xfId="0" applyFont="1" applyBorder="1" applyAlignment="1">
      <alignment horizontal="center" vertical="center" textRotation="90" wrapText="1"/>
    </xf>
    <xf numFmtId="0" fontId="24" fillId="0" borderId="22" xfId="0" applyFont="1" applyBorder="1" applyAlignment="1">
      <alignment horizontal="center" vertical="center" textRotation="90" wrapText="1"/>
    </xf>
    <xf numFmtId="164" fontId="23" fillId="6" borderId="55" xfId="0" applyNumberFormat="1" applyFont="1" applyFill="1" applyBorder="1" applyAlignment="1">
      <alignment horizontal="left" vertical="top" wrapText="1"/>
    </xf>
    <xf numFmtId="164" fontId="23" fillId="6" borderId="57" xfId="0" applyNumberFormat="1" applyFont="1" applyFill="1" applyBorder="1" applyAlignment="1">
      <alignment horizontal="left" vertical="top" wrapText="1"/>
    </xf>
    <xf numFmtId="164" fontId="23" fillId="6" borderId="47" xfId="0" applyNumberFormat="1" applyFont="1" applyFill="1" applyBorder="1" applyAlignment="1">
      <alignment horizontal="left" vertical="top" wrapText="1"/>
    </xf>
    <xf numFmtId="0" fontId="7" fillId="2" borderId="48" xfId="0" applyFont="1" applyFill="1" applyBorder="1" applyAlignment="1">
      <alignment horizontal="center" vertical="center" textRotation="90" wrapText="1"/>
    </xf>
    <xf numFmtId="0" fontId="7" fillId="2" borderId="22" xfId="0" applyFont="1" applyFill="1" applyBorder="1" applyAlignment="1">
      <alignment horizontal="center" vertical="center" textRotation="90" wrapText="1"/>
    </xf>
    <xf numFmtId="0" fontId="7" fillId="3" borderId="33" xfId="0" applyFont="1" applyFill="1" applyBorder="1" applyAlignment="1">
      <alignment horizontal="left" vertical="center" wrapText="1"/>
    </xf>
    <xf numFmtId="0" fontId="7" fillId="3" borderId="63" xfId="0" applyFont="1" applyFill="1" applyBorder="1" applyAlignment="1">
      <alignment horizontal="left" vertical="center" wrapText="1"/>
    </xf>
    <xf numFmtId="0" fontId="7" fillId="3" borderId="46" xfId="0" applyFont="1" applyFill="1" applyBorder="1" applyAlignment="1">
      <alignment horizontal="left" vertical="center" wrapText="1"/>
    </xf>
    <xf numFmtId="0" fontId="7" fillId="0" borderId="48" xfId="0" applyFont="1" applyBorder="1" applyAlignment="1">
      <alignment horizontal="center" vertical="center" textRotation="90" wrapText="1"/>
    </xf>
    <xf numFmtId="0" fontId="7" fillId="0" borderId="22" xfId="0" applyFont="1" applyBorder="1" applyAlignment="1">
      <alignment horizontal="center" vertical="center" textRotation="90" wrapText="1"/>
    </xf>
    <xf numFmtId="0" fontId="20" fillId="6" borderId="55" xfId="0" applyFont="1" applyFill="1" applyBorder="1" applyAlignment="1">
      <alignment horizontal="left" vertical="center" wrapText="1"/>
    </xf>
    <xf numFmtId="0" fontId="20" fillId="6" borderId="57" xfId="0" applyFont="1" applyFill="1" applyBorder="1" applyAlignment="1">
      <alignment horizontal="left" vertical="center" wrapText="1"/>
    </xf>
    <xf numFmtId="0" fontId="20" fillId="6" borderId="47" xfId="0" applyFont="1" applyFill="1" applyBorder="1" applyAlignment="1">
      <alignment horizontal="left" vertical="center" wrapText="1"/>
    </xf>
    <xf numFmtId="0" fontId="20" fillId="6" borderId="29" xfId="0" applyFont="1" applyFill="1" applyBorder="1" applyAlignment="1">
      <alignment horizontal="center" vertical="center" wrapText="1"/>
    </xf>
    <xf numFmtId="0" fontId="20" fillId="6" borderId="44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textRotation="90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14" xfId="0" applyFont="1" applyBorder="1" applyAlignment="1">
      <alignment horizontal="center" vertical="center" textRotation="90" wrapText="1"/>
    </xf>
    <xf numFmtId="0" fontId="6" fillId="0" borderId="55" xfId="0" applyFont="1" applyBorder="1" applyAlignment="1">
      <alignment horizontal="center" wrapText="1"/>
    </xf>
    <xf numFmtId="0" fontId="6" fillId="0" borderId="47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0" borderId="51" xfId="0" applyFont="1" applyBorder="1" applyAlignment="1">
      <alignment horizontal="center" wrapText="1"/>
    </xf>
    <xf numFmtId="0" fontId="6" fillId="0" borderId="34" xfId="0" applyFont="1" applyBorder="1" applyAlignment="1">
      <alignment horizontal="center" wrapText="1"/>
    </xf>
    <xf numFmtId="0" fontId="6" fillId="0" borderId="45" xfId="0" applyFont="1" applyBorder="1" applyAlignment="1">
      <alignment horizontal="center" wrapText="1"/>
    </xf>
    <xf numFmtId="0" fontId="20" fillId="6" borderId="12" xfId="0" applyFont="1" applyFill="1" applyBorder="1" applyAlignment="1">
      <alignment horizontal="center" vertical="center" textRotation="90" wrapText="1"/>
    </xf>
    <xf numFmtId="49" fontId="5" fillId="6" borderId="25" xfId="0" applyNumberFormat="1" applyFont="1" applyFill="1" applyBorder="1" applyAlignment="1">
      <alignment horizontal="left" vertical="center" wrapText="1"/>
    </xf>
    <xf numFmtId="49" fontId="5" fillId="6" borderId="58" xfId="0" applyNumberFormat="1" applyFont="1" applyFill="1" applyBorder="1" applyAlignment="1">
      <alignment horizontal="left" vertical="center" wrapText="1"/>
    </xf>
    <xf numFmtId="49" fontId="5" fillId="6" borderId="26" xfId="0" applyNumberFormat="1" applyFont="1" applyFill="1" applyBorder="1" applyAlignment="1">
      <alignment horizontal="left" vertical="center" wrapText="1"/>
    </xf>
    <xf numFmtId="49" fontId="5" fillId="6" borderId="38" xfId="0" applyNumberFormat="1" applyFont="1" applyFill="1" applyBorder="1" applyAlignment="1">
      <alignment horizontal="left" vertical="center" wrapText="1"/>
    </xf>
    <xf numFmtId="49" fontId="5" fillId="6" borderId="53" xfId="0" applyNumberFormat="1" applyFont="1" applyFill="1" applyBorder="1" applyAlignment="1">
      <alignment horizontal="left" vertical="center" wrapText="1"/>
    </xf>
    <xf numFmtId="49" fontId="5" fillId="6" borderId="54" xfId="0" applyNumberFormat="1" applyFont="1" applyFill="1" applyBorder="1" applyAlignment="1">
      <alignment horizontal="left" vertical="center" wrapText="1"/>
    </xf>
    <xf numFmtId="0" fontId="20" fillId="6" borderId="10" xfId="0" applyFont="1" applyFill="1" applyBorder="1" applyAlignment="1">
      <alignment horizontal="left" vertical="center" wrapText="1"/>
    </xf>
    <xf numFmtId="0" fontId="20" fillId="6" borderId="49" xfId="0" applyFont="1" applyFill="1" applyBorder="1" applyAlignment="1">
      <alignment horizontal="left" vertical="center" wrapText="1"/>
    </xf>
    <xf numFmtId="0" fontId="20" fillId="6" borderId="7" xfId="0" applyFont="1" applyFill="1" applyBorder="1" applyAlignment="1">
      <alignment horizontal="left" vertical="center" wrapText="1"/>
    </xf>
    <xf numFmtId="0" fontId="5" fillId="7" borderId="55" xfId="0" applyFont="1" applyFill="1" applyBorder="1" applyAlignment="1">
      <alignment horizontal="center" vertical="center" wrapText="1"/>
    </xf>
    <xf numFmtId="0" fontId="5" fillId="7" borderId="47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51" xfId="0" applyFont="1" applyFill="1" applyBorder="1" applyAlignment="1">
      <alignment horizontal="center" vertical="center" wrapText="1"/>
    </xf>
    <xf numFmtId="0" fontId="5" fillId="7" borderId="34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left" vertical="center" wrapText="1"/>
    </xf>
    <xf numFmtId="0" fontId="7" fillId="3" borderId="43" xfId="0" applyFont="1" applyFill="1" applyBorder="1" applyAlignment="1">
      <alignment horizontal="left" vertical="center" wrapText="1"/>
    </xf>
    <xf numFmtId="0" fontId="7" fillId="3" borderId="44" xfId="0" applyFont="1" applyFill="1" applyBorder="1" applyAlignment="1">
      <alignment horizontal="left" vertical="center" wrapText="1"/>
    </xf>
    <xf numFmtId="49" fontId="5" fillId="6" borderId="29" xfId="0" applyNumberFormat="1" applyFont="1" applyFill="1" applyBorder="1" applyAlignment="1">
      <alignment horizontal="center" vertical="center" wrapText="1"/>
    </xf>
    <xf numFmtId="49" fontId="5" fillId="6" borderId="44" xfId="0" applyNumberFormat="1" applyFont="1" applyFill="1" applyBorder="1" applyAlignment="1">
      <alignment horizontal="center" vertical="center" wrapText="1"/>
    </xf>
    <xf numFmtId="49" fontId="5" fillId="6" borderId="40" xfId="0" applyNumberFormat="1" applyFont="1" applyFill="1" applyBorder="1" applyAlignment="1">
      <alignment horizontal="center" vertical="center" wrapText="1"/>
    </xf>
    <xf numFmtId="49" fontId="5" fillId="6" borderId="42" xfId="0" applyNumberFormat="1" applyFont="1" applyFill="1" applyBorder="1" applyAlignment="1">
      <alignment horizontal="center" vertical="center" wrapText="1"/>
    </xf>
    <xf numFmtId="0" fontId="7" fillId="3" borderId="33" xfId="0" applyNumberFormat="1" applyFont="1" applyFill="1" applyBorder="1" applyAlignment="1">
      <alignment horizontal="left" vertical="top" wrapText="1"/>
    </xf>
    <xf numFmtId="0" fontId="7" fillId="3" borderId="63" xfId="0" applyNumberFormat="1" applyFont="1" applyFill="1" applyBorder="1" applyAlignment="1">
      <alignment horizontal="left" vertical="top" wrapText="1"/>
    </xf>
    <xf numFmtId="0" fontId="7" fillId="3" borderId="46" xfId="0" applyNumberFormat="1" applyFont="1" applyFill="1" applyBorder="1" applyAlignment="1">
      <alignment horizontal="left" vertical="top" wrapText="1"/>
    </xf>
    <xf numFmtId="164" fontId="20" fillId="6" borderId="6" xfId="0" applyNumberFormat="1" applyFont="1" applyFill="1" applyBorder="1" applyAlignment="1">
      <alignment horizontal="left" vertical="top" wrapText="1"/>
    </xf>
    <xf numFmtId="164" fontId="20" fillId="6" borderId="0" xfId="0" applyNumberFormat="1" applyFont="1" applyFill="1" applyBorder="1" applyAlignment="1">
      <alignment horizontal="left" vertical="top" wrapText="1"/>
    </xf>
    <xf numFmtId="164" fontId="20" fillId="6" borderId="51" xfId="0" applyNumberFormat="1" applyFont="1" applyFill="1" applyBorder="1" applyAlignment="1">
      <alignment horizontal="left" vertical="top" wrapText="1"/>
    </xf>
    <xf numFmtId="49" fontId="5" fillId="6" borderId="12" xfId="0" applyNumberFormat="1" applyFont="1" applyFill="1" applyBorder="1" applyAlignment="1">
      <alignment horizontal="center" vertical="center" textRotation="90" wrapText="1"/>
    </xf>
    <xf numFmtId="49" fontId="5" fillId="6" borderId="14" xfId="0" applyNumberFormat="1" applyFont="1" applyFill="1" applyBorder="1" applyAlignment="1">
      <alignment horizontal="center" vertical="center" textRotation="90" wrapText="1"/>
    </xf>
    <xf numFmtId="0" fontId="7" fillId="0" borderId="33" xfId="0" applyFont="1" applyBorder="1" applyAlignment="1">
      <alignment horizontal="center" vertical="center" wrapText="1"/>
    </xf>
    <xf numFmtId="0" fontId="7" fillId="0" borderId="63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7" borderId="48" xfId="0" applyFont="1" applyFill="1" applyBorder="1" applyAlignment="1">
      <alignment horizontal="center" vertical="center" textRotation="90" wrapText="1"/>
    </xf>
    <xf numFmtId="0" fontId="7" fillId="7" borderId="5" xfId="0" applyFont="1" applyFill="1" applyBorder="1" applyAlignment="1">
      <alignment horizontal="center" vertical="center" textRotation="90" wrapText="1"/>
    </xf>
    <xf numFmtId="0" fontId="7" fillId="7" borderId="22" xfId="0" applyFont="1" applyFill="1" applyBorder="1" applyAlignment="1">
      <alignment horizontal="center" vertical="center" textRotation="90" wrapText="1"/>
    </xf>
    <xf numFmtId="0" fontId="5" fillId="7" borderId="10" xfId="0" applyFont="1" applyFill="1" applyBorder="1" applyAlignment="1">
      <alignment horizontal="left" vertical="center" wrapText="1"/>
    </xf>
    <xf numFmtId="0" fontId="5" fillId="7" borderId="7" xfId="0" applyFont="1" applyFill="1" applyBorder="1" applyAlignment="1">
      <alignment horizontal="left" vertical="center" wrapText="1"/>
    </xf>
    <xf numFmtId="49" fontId="20" fillId="6" borderId="40" xfId="0" applyNumberFormat="1" applyFont="1" applyFill="1" applyBorder="1" applyAlignment="1">
      <alignment horizontal="left" vertical="center" wrapText="1"/>
    </xf>
    <xf numFmtId="49" fontId="20" fillId="6" borderId="41" xfId="0" applyNumberFormat="1" applyFont="1" applyFill="1" applyBorder="1" applyAlignment="1">
      <alignment horizontal="left" vertical="center" wrapText="1"/>
    </xf>
    <xf numFmtId="49" fontId="20" fillId="6" borderId="63" xfId="0" applyNumberFormat="1" applyFont="1" applyFill="1" applyBorder="1" applyAlignment="1">
      <alignment horizontal="left" vertical="center" wrapText="1"/>
    </xf>
    <xf numFmtId="49" fontId="20" fillId="6" borderId="46" xfId="0" applyNumberFormat="1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164" fontId="7" fillId="2" borderId="33" xfId="0" applyNumberFormat="1" applyFont="1" applyFill="1" applyBorder="1" applyAlignment="1">
      <alignment horizontal="center" vertical="center"/>
    </xf>
    <xf numFmtId="164" fontId="7" fillId="2" borderId="63" xfId="0" applyNumberFormat="1" applyFont="1" applyFill="1" applyBorder="1" applyAlignment="1">
      <alignment horizontal="center" vertical="center"/>
    </xf>
    <xf numFmtId="164" fontId="7" fillId="2" borderId="46" xfId="0" applyNumberFormat="1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left" vertical="center" wrapText="1"/>
    </xf>
    <xf numFmtId="0" fontId="20" fillId="7" borderId="0" xfId="0" applyFont="1" applyFill="1" applyBorder="1" applyAlignment="1">
      <alignment horizontal="left" vertical="center" wrapText="1"/>
    </xf>
    <xf numFmtId="0" fontId="20" fillId="7" borderId="51" xfId="0" applyFont="1" applyFill="1" applyBorder="1" applyAlignment="1">
      <alignment horizontal="left" vertical="center" wrapText="1"/>
    </xf>
    <xf numFmtId="0" fontId="7" fillId="3" borderId="32" xfId="0" applyFont="1" applyFill="1" applyBorder="1" applyAlignment="1">
      <alignment horizontal="center" vertical="center" wrapText="1"/>
    </xf>
    <xf numFmtId="0" fontId="7" fillId="3" borderId="62" xfId="0" applyFont="1" applyFill="1" applyBorder="1" applyAlignment="1">
      <alignment horizontal="center" vertical="center" wrapText="1"/>
    </xf>
    <xf numFmtId="0" fontId="8" fillId="0" borderId="43" xfId="0" applyFont="1" applyBorder="1" applyAlignment="1">
      <alignment horizontal="right" vertical="center"/>
    </xf>
    <xf numFmtId="49" fontId="5" fillId="7" borderId="41" xfId="0" applyNumberFormat="1" applyFont="1" applyFill="1" applyBorder="1" applyAlignment="1">
      <alignment horizontal="left" vertical="center" wrapText="1"/>
    </xf>
    <xf numFmtId="49" fontId="5" fillId="7" borderId="42" xfId="0" applyNumberFormat="1" applyFont="1" applyFill="1" applyBorder="1" applyAlignment="1">
      <alignment horizontal="left" vertical="center" wrapText="1"/>
    </xf>
    <xf numFmtId="164" fontId="20" fillId="6" borderId="34" xfId="0" applyNumberFormat="1" applyFont="1" applyFill="1" applyBorder="1" applyAlignment="1">
      <alignment horizontal="left" vertical="top" wrapText="1"/>
    </xf>
    <xf numFmtId="164" fontId="20" fillId="6" borderId="50" xfId="0" applyNumberFormat="1" applyFont="1" applyFill="1" applyBorder="1" applyAlignment="1">
      <alignment horizontal="left" vertical="top" wrapText="1"/>
    </xf>
    <xf numFmtId="164" fontId="20" fillId="6" borderId="45" xfId="0" applyNumberFormat="1" applyFont="1" applyFill="1" applyBorder="1" applyAlignment="1">
      <alignment horizontal="left" vertical="top" wrapText="1"/>
    </xf>
    <xf numFmtId="164" fontId="20" fillId="6" borderId="25" xfId="0" applyNumberFormat="1" applyFont="1" applyFill="1" applyBorder="1" applyAlignment="1">
      <alignment horizontal="left" vertical="top" wrapText="1"/>
    </xf>
    <xf numFmtId="164" fontId="20" fillId="6" borderId="58" xfId="0" applyNumberFormat="1" applyFont="1" applyFill="1" applyBorder="1" applyAlignment="1">
      <alignment horizontal="left" vertical="top" wrapText="1"/>
    </xf>
    <xf numFmtId="164" fontId="20" fillId="6" borderId="26" xfId="0" applyNumberFormat="1" applyFont="1" applyFill="1" applyBorder="1" applyAlignment="1">
      <alignment horizontal="left" vertical="top" wrapText="1"/>
    </xf>
    <xf numFmtId="164" fontId="20" fillId="6" borderId="10" xfId="0" applyNumberFormat="1" applyFont="1" applyFill="1" applyBorder="1" applyAlignment="1">
      <alignment horizontal="left" vertical="top" wrapText="1"/>
    </xf>
    <xf numFmtId="164" fontId="20" fillId="6" borderId="61" xfId="0" applyNumberFormat="1" applyFont="1" applyFill="1" applyBorder="1" applyAlignment="1">
      <alignment horizontal="left" vertical="top" wrapText="1"/>
    </xf>
    <xf numFmtId="0" fontId="20" fillId="6" borderId="22" xfId="0" applyFont="1" applyFill="1" applyBorder="1" applyAlignment="1">
      <alignment horizontal="center" vertical="center" textRotation="90" wrapText="1"/>
    </xf>
    <xf numFmtId="164" fontId="19" fillId="6" borderId="61" xfId="0" applyNumberFormat="1" applyFont="1" applyFill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0" borderId="43" xfId="0" applyFont="1" applyBorder="1" applyAlignment="1">
      <alignment horizontal="left" vertical="top" wrapText="1"/>
    </xf>
    <xf numFmtId="0" fontId="20" fillId="6" borderId="23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center"/>
    </xf>
    <xf numFmtId="0" fontId="7" fillId="0" borderId="59" xfId="0" applyFont="1" applyBorder="1" applyAlignment="1">
      <alignment horizontal="center"/>
    </xf>
    <xf numFmtId="164" fontId="20" fillId="6" borderId="57" xfId="0" applyNumberFormat="1" applyFont="1" applyFill="1" applyBorder="1" applyAlignment="1">
      <alignment horizontal="left" vertical="top" wrapText="1"/>
    </xf>
    <xf numFmtId="164" fontId="20" fillId="6" borderId="47" xfId="0" applyNumberFormat="1" applyFont="1" applyFill="1" applyBorder="1" applyAlignment="1">
      <alignment horizontal="left" vertical="top" wrapText="1"/>
    </xf>
    <xf numFmtId="0" fontId="21" fillId="0" borderId="9" xfId="0" applyFont="1" applyBorder="1" applyAlignment="1">
      <alignment horizontal="center" vertical="center" textRotation="90" wrapText="1"/>
    </xf>
    <xf numFmtId="0" fontId="21" fillId="0" borderId="20" xfId="0" applyFont="1" applyBorder="1" applyAlignment="1">
      <alignment horizontal="center" vertical="center" textRotation="90" wrapText="1"/>
    </xf>
    <xf numFmtId="164" fontId="20" fillId="5" borderId="7" xfId="0" applyNumberFormat="1" applyFont="1" applyFill="1" applyBorder="1" applyAlignment="1">
      <alignment horizontal="left" vertical="center" wrapText="1"/>
    </xf>
    <xf numFmtId="164" fontId="20" fillId="5" borderId="9" xfId="0" applyNumberFormat="1" applyFont="1" applyFill="1" applyBorder="1" applyAlignment="1">
      <alignment horizontal="left"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164" fontId="8" fillId="0" borderId="29" xfId="0" applyNumberFormat="1" applyFont="1" applyBorder="1" applyAlignment="1">
      <alignment horizontal="center" vertical="top"/>
    </xf>
    <xf numFmtId="164" fontId="8" fillId="0" borderId="44" xfId="0" applyNumberFormat="1" applyFont="1" applyBorder="1" applyAlignment="1">
      <alignment horizontal="center" vertical="top"/>
    </xf>
    <xf numFmtId="0" fontId="21" fillId="0" borderId="20" xfId="0" applyFont="1" applyBorder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textRotation="90" wrapText="1"/>
    </xf>
    <xf numFmtId="0" fontId="20" fillId="5" borderId="48" xfId="0" applyFont="1" applyFill="1" applyBorder="1" applyAlignment="1">
      <alignment horizontal="center" vertical="center" textRotation="90" wrapText="1"/>
    </xf>
    <xf numFmtId="0" fontId="20" fillId="5" borderId="50" xfId="0" applyFont="1" applyFill="1" applyBorder="1" applyAlignment="1">
      <alignment horizontal="left" vertical="center" wrapText="1"/>
    </xf>
    <xf numFmtId="0" fontId="20" fillId="5" borderId="45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164" fontId="20" fillId="6" borderId="12" xfId="0" applyNumberFormat="1" applyFont="1" applyFill="1" applyBorder="1" applyAlignment="1">
      <alignment horizontal="center" vertical="center" textRotation="90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7" fillId="3" borderId="51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16" fillId="0" borderId="41" xfId="0" applyFont="1" applyBorder="1" applyAlignment="1">
      <alignment horizontal="center"/>
    </xf>
    <xf numFmtId="0" fontId="20" fillId="5" borderId="55" xfId="0" applyFont="1" applyFill="1" applyBorder="1" applyAlignment="1">
      <alignment horizontal="center" vertical="center" wrapText="1"/>
    </xf>
    <xf numFmtId="0" fontId="20" fillId="5" borderId="47" xfId="0" applyFont="1" applyFill="1" applyBorder="1" applyAlignment="1">
      <alignment horizontal="center" vertical="center" wrapText="1"/>
    </xf>
    <xf numFmtId="0" fontId="20" fillId="5" borderId="34" xfId="0" applyFont="1" applyFill="1" applyBorder="1" applyAlignment="1">
      <alignment horizontal="center" vertical="center" wrapText="1"/>
    </xf>
    <xf numFmtId="0" fontId="20" fillId="5" borderId="45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0" fontId="18" fillId="3" borderId="58" xfId="0" applyFont="1" applyFill="1" applyBorder="1" applyAlignment="1">
      <alignment horizontal="center" vertical="center"/>
    </xf>
    <xf numFmtId="0" fontId="18" fillId="3" borderId="2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52" xfId="0" applyFont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 wrapText="1"/>
    </xf>
    <xf numFmtId="0" fontId="7" fillId="3" borderId="57" xfId="0" applyFont="1" applyFill="1" applyBorder="1" applyAlignment="1">
      <alignment horizontal="center" vertical="center" wrapText="1"/>
    </xf>
    <xf numFmtId="0" fontId="7" fillId="3" borderId="47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7" fillId="3" borderId="50" xfId="0" applyFont="1" applyFill="1" applyBorder="1" applyAlignment="1">
      <alignment horizontal="center" vertical="center" wrapText="1"/>
    </xf>
    <xf numFmtId="0" fontId="7" fillId="3" borderId="45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48" xfId="0" applyFont="1" applyFill="1" applyBorder="1" applyAlignment="1">
      <alignment horizontal="center" vertical="center" textRotation="90" wrapText="1"/>
    </xf>
    <xf numFmtId="0" fontId="7" fillId="3" borderId="22" xfId="0" applyFont="1" applyFill="1" applyBorder="1" applyAlignment="1">
      <alignment horizontal="center" vertical="center" textRotation="90" wrapText="1"/>
    </xf>
    <xf numFmtId="0" fontId="7" fillId="3" borderId="20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7" fillId="3" borderId="9" xfId="0" applyNumberFormat="1" applyFont="1" applyFill="1" applyBorder="1" applyAlignment="1">
      <alignment horizontal="center" vertical="center" wrapText="1"/>
    </xf>
    <xf numFmtId="0" fontId="7" fillId="3" borderId="56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textRotation="90" wrapText="1"/>
    </xf>
    <xf numFmtId="0" fontId="28" fillId="0" borderId="41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 textRotation="90" wrapText="1"/>
    </xf>
    <xf numFmtId="0" fontId="21" fillId="0" borderId="48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4"/>
  <sheetViews>
    <sheetView tabSelected="1" view="pageBreakPreview" zoomScale="60" zoomScaleNormal="100" workbookViewId="0">
      <selection activeCell="I94" sqref="I94"/>
    </sheetView>
  </sheetViews>
  <sheetFormatPr defaultRowHeight="15.75"/>
  <cols>
    <col min="1" max="1" width="5.7109375" style="8" customWidth="1"/>
    <col min="2" max="2" width="8.5703125" customWidth="1"/>
    <col min="3" max="3" width="7.28515625" customWidth="1"/>
    <col min="4" max="5" width="9.7109375" customWidth="1"/>
    <col min="6" max="6" width="5.7109375" customWidth="1"/>
    <col min="7" max="7" width="67.28515625" customWidth="1"/>
    <col min="8" max="8" width="8" customWidth="1"/>
    <col min="9" max="9" width="9.5703125" customWidth="1"/>
    <col min="10" max="10" width="9.28515625" style="9" customWidth="1"/>
    <col min="11" max="11" width="9.42578125" customWidth="1"/>
    <col min="12" max="12" width="10.140625" customWidth="1"/>
  </cols>
  <sheetData>
    <row r="1" spans="1:17" ht="20.25" customHeight="1" thickBot="1">
      <c r="K1" s="501" t="s">
        <v>158</v>
      </c>
      <c r="L1" s="501"/>
    </row>
    <row r="2" spans="1:17" s="4" customFormat="1" ht="32.25" customHeight="1">
      <c r="A2" s="516" t="s">
        <v>34</v>
      </c>
      <c r="B2" s="517"/>
      <c r="C2" s="517"/>
      <c r="D2" s="508" t="s">
        <v>35</v>
      </c>
      <c r="E2" s="509"/>
      <c r="F2" s="509"/>
      <c r="G2" s="509"/>
      <c r="H2" s="510"/>
      <c r="I2" s="506" t="s">
        <v>24</v>
      </c>
      <c r="J2" s="507"/>
      <c r="K2" s="514" t="s">
        <v>2</v>
      </c>
      <c r="L2" s="515"/>
      <c r="M2" s="5"/>
      <c r="N2" s="5"/>
      <c r="O2" s="5"/>
      <c r="P2" s="5"/>
      <c r="Q2" s="5"/>
    </row>
    <row r="3" spans="1:17" s="4" customFormat="1" ht="18" customHeight="1">
      <c r="A3" s="518" t="s">
        <v>10</v>
      </c>
      <c r="B3" s="480" t="s">
        <v>21</v>
      </c>
      <c r="C3" s="480" t="s">
        <v>22</v>
      </c>
      <c r="D3" s="486" t="s">
        <v>9</v>
      </c>
      <c r="E3" s="486"/>
      <c r="F3" s="486"/>
      <c r="G3" s="486"/>
      <c r="H3" s="486"/>
      <c r="I3" s="104" t="s">
        <v>0</v>
      </c>
      <c r="J3" s="105" t="s">
        <v>1</v>
      </c>
      <c r="K3" s="104" t="s">
        <v>3</v>
      </c>
      <c r="L3" s="106" t="s">
        <v>4</v>
      </c>
      <c r="M3" s="5"/>
      <c r="N3" s="5"/>
      <c r="O3" s="5"/>
      <c r="P3" s="5"/>
      <c r="Q3" s="5"/>
    </row>
    <row r="4" spans="1:17" ht="33" customHeight="1">
      <c r="A4" s="518"/>
      <c r="B4" s="480"/>
      <c r="C4" s="480"/>
      <c r="D4" s="486"/>
      <c r="E4" s="486"/>
      <c r="F4" s="486"/>
      <c r="G4" s="486"/>
      <c r="H4" s="486"/>
      <c r="I4" s="486" t="s">
        <v>8</v>
      </c>
      <c r="J4" s="486"/>
      <c r="K4" s="486" t="s">
        <v>8</v>
      </c>
      <c r="L4" s="487"/>
      <c r="M4" s="2"/>
      <c r="N4" s="2"/>
      <c r="O4" s="2"/>
      <c r="P4" s="2"/>
      <c r="Q4" s="2"/>
    </row>
    <row r="5" spans="1:17" ht="18" customHeight="1" thickBot="1">
      <c r="A5" s="519"/>
      <c r="B5" s="481"/>
      <c r="C5" s="481"/>
      <c r="D5" s="490"/>
      <c r="E5" s="490"/>
      <c r="F5" s="490"/>
      <c r="G5" s="490"/>
      <c r="H5" s="490"/>
      <c r="I5" s="484" t="s">
        <v>5</v>
      </c>
      <c r="J5" s="484"/>
      <c r="K5" s="484" t="s">
        <v>5</v>
      </c>
      <c r="L5" s="485"/>
      <c r="M5" s="2"/>
      <c r="N5" s="2"/>
      <c r="O5" s="2"/>
      <c r="P5" s="2"/>
      <c r="Q5" s="2"/>
    </row>
    <row r="6" spans="1:17" s="11" customFormat="1" ht="34.5" customHeight="1" thickBot="1">
      <c r="A6" s="31" t="s">
        <v>6</v>
      </c>
      <c r="B6" s="63" t="s">
        <v>14</v>
      </c>
      <c r="C6" s="20"/>
      <c r="D6" s="495" t="s">
        <v>28</v>
      </c>
      <c r="E6" s="495"/>
      <c r="F6" s="495"/>
      <c r="G6" s="495"/>
      <c r="H6" s="495"/>
      <c r="I6" s="35">
        <f>H7</f>
        <v>108</v>
      </c>
      <c r="J6" s="36"/>
      <c r="K6" s="54">
        <f>K9+K10</f>
        <v>78</v>
      </c>
      <c r="L6" s="53">
        <f>SUM(L11:L35)</f>
        <v>489.77</v>
      </c>
      <c r="M6" s="5"/>
      <c r="N6" s="5"/>
      <c r="O6" s="5"/>
      <c r="P6" s="5"/>
      <c r="Q6" s="5"/>
    </row>
    <row r="7" spans="1:17" s="25" customFormat="1" ht="93" customHeight="1">
      <c r="A7" s="81"/>
      <c r="B7" s="79" t="s">
        <v>36</v>
      </c>
      <c r="C7" s="82" t="s">
        <v>23</v>
      </c>
      <c r="D7" s="473" t="s">
        <v>152</v>
      </c>
      <c r="E7" s="474"/>
      <c r="F7" s="474"/>
      <c r="G7" s="474"/>
      <c r="H7" s="77">
        <v>108</v>
      </c>
      <c r="I7" s="488"/>
      <c r="J7" s="489"/>
      <c r="K7" s="476"/>
      <c r="L7" s="477"/>
      <c r="N7" s="7"/>
      <c r="O7" s="7"/>
      <c r="P7" s="7"/>
      <c r="Q7" s="7"/>
    </row>
    <row r="8" spans="1:17" s="25" customFormat="1" ht="12" customHeight="1">
      <c r="A8" s="511"/>
      <c r="B8" s="512"/>
      <c r="C8" s="512"/>
      <c r="D8" s="512"/>
      <c r="E8" s="512"/>
      <c r="F8" s="512"/>
      <c r="G8" s="512"/>
      <c r="H8" s="512"/>
      <c r="I8" s="512"/>
      <c r="J8" s="512"/>
      <c r="K8" s="512"/>
      <c r="L8" s="513"/>
      <c r="N8" s="7"/>
      <c r="O8" s="7"/>
      <c r="P8" s="7"/>
      <c r="Q8" s="7"/>
    </row>
    <row r="9" spans="1:17" s="25" customFormat="1" ht="35.25" customHeight="1">
      <c r="A9" s="14"/>
      <c r="B9" s="52"/>
      <c r="C9" s="97" t="s">
        <v>25</v>
      </c>
      <c r="D9" s="502" t="s">
        <v>155</v>
      </c>
      <c r="E9" s="503"/>
      <c r="F9" s="491" t="s">
        <v>13</v>
      </c>
      <c r="G9" s="493" t="s">
        <v>153</v>
      </c>
      <c r="H9" s="493"/>
      <c r="I9" s="493"/>
      <c r="J9" s="494"/>
      <c r="K9" s="98">
        <v>18</v>
      </c>
      <c r="L9" s="99"/>
      <c r="M9" s="7"/>
      <c r="N9" s="7"/>
      <c r="O9" s="7"/>
      <c r="P9" s="7"/>
      <c r="Q9" s="7"/>
    </row>
    <row r="10" spans="1:17" s="25" customFormat="1" ht="24" customHeight="1">
      <c r="A10" s="14"/>
      <c r="B10" s="26"/>
      <c r="C10" s="100" t="s">
        <v>26</v>
      </c>
      <c r="D10" s="504"/>
      <c r="E10" s="505"/>
      <c r="F10" s="492"/>
      <c r="G10" s="482" t="s">
        <v>58</v>
      </c>
      <c r="H10" s="483"/>
      <c r="I10" s="483"/>
      <c r="J10" s="483"/>
      <c r="K10" s="101">
        <v>60</v>
      </c>
      <c r="L10" s="102"/>
      <c r="M10" s="7"/>
      <c r="N10" s="7"/>
      <c r="O10" s="7"/>
      <c r="P10" s="7"/>
      <c r="Q10" s="7"/>
    </row>
    <row r="11" spans="1:17" s="25" customFormat="1" ht="13.5" customHeight="1">
      <c r="A11" s="14"/>
      <c r="B11" s="26"/>
      <c r="C11" s="100"/>
      <c r="D11" s="325" t="s">
        <v>156</v>
      </c>
      <c r="E11" s="326"/>
      <c r="F11" s="352" t="s">
        <v>60</v>
      </c>
      <c r="G11" s="333" t="s">
        <v>133</v>
      </c>
      <c r="H11" s="333"/>
      <c r="I11" s="333"/>
      <c r="J11" s="334"/>
      <c r="K11" s="354" t="s">
        <v>61</v>
      </c>
      <c r="L11" s="107">
        <v>28.35</v>
      </c>
      <c r="M11" s="7"/>
      <c r="N11" s="7"/>
      <c r="O11" s="7"/>
      <c r="P11" s="7"/>
      <c r="Q11" s="7"/>
    </row>
    <row r="12" spans="1:17" s="25" customFormat="1" ht="24.75" customHeight="1">
      <c r="A12" s="14"/>
      <c r="B12" s="26"/>
      <c r="C12" s="100"/>
      <c r="D12" s="327"/>
      <c r="E12" s="328"/>
      <c r="F12" s="353"/>
      <c r="G12" s="333" t="s">
        <v>115</v>
      </c>
      <c r="H12" s="333"/>
      <c r="I12" s="333"/>
      <c r="J12" s="334"/>
      <c r="K12" s="335"/>
      <c r="L12" s="107">
        <v>11.81</v>
      </c>
      <c r="M12" s="7"/>
      <c r="N12" s="7"/>
      <c r="O12" s="7"/>
      <c r="P12" s="7"/>
      <c r="Q12" s="7"/>
    </row>
    <row r="13" spans="1:17" s="25" customFormat="1" ht="14.25" customHeight="1">
      <c r="A13" s="14"/>
      <c r="B13" s="26"/>
      <c r="C13" s="100"/>
      <c r="D13" s="327"/>
      <c r="E13" s="328"/>
      <c r="F13" s="353"/>
      <c r="G13" s="333" t="s">
        <v>116</v>
      </c>
      <c r="H13" s="333"/>
      <c r="I13" s="333"/>
      <c r="J13" s="334"/>
      <c r="K13" s="335"/>
      <c r="L13" s="107">
        <v>11.81</v>
      </c>
      <c r="M13" s="7"/>
      <c r="N13" s="7"/>
      <c r="O13" s="7"/>
      <c r="P13" s="7"/>
      <c r="Q13" s="7"/>
    </row>
    <row r="14" spans="1:17" s="25" customFormat="1" ht="13.5" customHeight="1">
      <c r="A14" s="14"/>
      <c r="B14" s="26"/>
      <c r="C14" s="100"/>
      <c r="D14" s="327"/>
      <c r="E14" s="328"/>
      <c r="F14" s="353"/>
      <c r="G14" s="333" t="s">
        <v>117</v>
      </c>
      <c r="H14" s="333"/>
      <c r="I14" s="333"/>
      <c r="J14" s="334"/>
      <c r="K14" s="335"/>
      <c r="L14" s="107">
        <v>7.1</v>
      </c>
      <c r="M14" s="7"/>
      <c r="N14" s="7"/>
      <c r="O14" s="7"/>
      <c r="P14" s="7"/>
      <c r="Q14" s="7"/>
    </row>
    <row r="15" spans="1:17" s="25" customFormat="1" ht="14.25" customHeight="1">
      <c r="A15" s="14"/>
      <c r="B15" s="26"/>
      <c r="C15" s="100"/>
      <c r="D15" s="327"/>
      <c r="E15" s="328"/>
      <c r="F15" s="353"/>
      <c r="G15" s="333" t="s">
        <v>134</v>
      </c>
      <c r="H15" s="333" t="s">
        <v>45</v>
      </c>
      <c r="I15" s="333" t="s">
        <v>45</v>
      </c>
      <c r="J15" s="334" t="s">
        <v>45</v>
      </c>
      <c r="K15" s="335"/>
      <c r="L15" s="107">
        <v>15.36</v>
      </c>
      <c r="M15" s="7"/>
      <c r="N15" s="7"/>
      <c r="O15" s="7"/>
      <c r="P15" s="7"/>
      <c r="Q15" s="7"/>
    </row>
    <row r="16" spans="1:17" s="25" customFormat="1" ht="13.5" customHeight="1">
      <c r="A16" s="14"/>
      <c r="B16" s="26"/>
      <c r="C16" s="100"/>
      <c r="D16" s="327"/>
      <c r="E16" s="328"/>
      <c r="F16" s="353"/>
      <c r="G16" s="333" t="s">
        <v>135</v>
      </c>
      <c r="H16" s="333" t="s">
        <v>46</v>
      </c>
      <c r="I16" s="333" t="s">
        <v>46</v>
      </c>
      <c r="J16" s="334" t="s">
        <v>46</v>
      </c>
      <c r="K16" s="335"/>
      <c r="L16" s="107">
        <v>7.1</v>
      </c>
      <c r="M16" s="7"/>
      <c r="N16" s="7"/>
      <c r="O16" s="7"/>
      <c r="P16" s="7"/>
      <c r="Q16" s="7"/>
    </row>
    <row r="17" spans="1:17" s="25" customFormat="1" ht="13.5" customHeight="1">
      <c r="A17" s="14"/>
      <c r="B17" s="26"/>
      <c r="C17" s="100"/>
      <c r="D17" s="327"/>
      <c r="E17" s="328"/>
      <c r="F17" s="353"/>
      <c r="G17" s="333" t="s">
        <v>118</v>
      </c>
      <c r="H17" s="333" t="s">
        <v>47</v>
      </c>
      <c r="I17" s="333" t="s">
        <v>47</v>
      </c>
      <c r="J17" s="334" t="s">
        <v>47</v>
      </c>
      <c r="K17" s="355"/>
      <c r="L17" s="107">
        <v>7.1</v>
      </c>
      <c r="M17" s="7"/>
      <c r="N17" s="7"/>
      <c r="O17" s="7"/>
      <c r="P17" s="7"/>
      <c r="Q17" s="7"/>
    </row>
    <row r="18" spans="1:17" s="25" customFormat="1" ht="24" customHeight="1">
      <c r="A18" s="14"/>
      <c r="B18" s="26"/>
      <c r="C18" s="100"/>
      <c r="D18" s="327"/>
      <c r="E18" s="328"/>
      <c r="F18" s="353"/>
      <c r="G18" s="470" t="s">
        <v>119</v>
      </c>
      <c r="H18" s="333"/>
      <c r="I18" s="333"/>
      <c r="J18" s="334"/>
      <c r="K18" s="168"/>
      <c r="L18" s="107">
        <v>2.1800000000000002</v>
      </c>
      <c r="M18" s="7"/>
      <c r="N18" s="7"/>
      <c r="O18" s="7"/>
      <c r="P18" s="7"/>
      <c r="Q18" s="7"/>
    </row>
    <row r="19" spans="1:17" s="25" customFormat="1" ht="25.5" customHeight="1">
      <c r="A19" s="14"/>
      <c r="B19" s="26"/>
      <c r="C19" s="100"/>
      <c r="D19" s="327"/>
      <c r="E19" s="328"/>
      <c r="F19" s="353"/>
      <c r="G19" s="470" t="s">
        <v>120</v>
      </c>
      <c r="H19" s="333"/>
      <c r="I19" s="333"/>
      <c r="J19" s="334"/>
      <c r="K19" s="168"/>
      <c r="L19" s="107">
        <v>0.66</v>
      </c>
      <c r="M19" s="7"/>
      <c r="N19" s="7"/>
      <c r="O19" s="7"/>
      <c r="P19" s="7"/>
      <c r="Q19" s="7"/>
    </row>
    <row r="20" spans="1:17" s="25" customFormat="1" ht="18.75" customHeight="1">
      <c r="A20" s="14"/>
      <c r="B20" s="26"/>
      <c r="C20" s="100"/>
      <c r="D20" s="327"/>
      <c r="E20" s="328"/>
      <c r="F20" s="353"/>
      <c r="G20" s="470" t="s">
        <v>154</v>
      </c>
      <c r="H20" s="333"/>
      <c r="I20" s="333"/>
      <c r="J20" s="334"/>
      <c r="K20" s="168"/>
      <c r="L20" s="107">
        <v>3.46</v>
      </c>
      <c r="M20" s="7"/>
      <c r="N20" s="7"/>
      <c r="O20" s="7"/>
      <c r="P20" s="7"/>
      <c r="Q20" s="7"/>
    </row>
    <row r="21" spans="1:17" s="25" customFormat="1" ht="12.75" customHeight="1">
      <c r="A21" s="14"/>
      <c r="B21" s="26"/>
      <c r="C21" s="100"/>
      <c r="D21" s="327"/>
      <c r="E21" s="328"/>
      <c r="F21" s="353"/>
      <c r="G21" s="470" t="s">
        <v>121</v>
      </c>
      <c r="H21" s="333"/>
      <c r="I21" s="333"/>
      <c r="J21" s="334"/>
      <c r="K21" s="168"/>
      <c r="L21" s="107">
        <v>0.5</v>
      </c>
      <c r="M21" s="7"/>
      <c r="N21" s="7"/>
      <c r="O21" s="7"/>
      <c r="P21" s="7"/>
      <c r="Q21" s="7"/>
    </row>
    <row r="22" spans="1:17" s="25" customFormat="1" ht="24.75" customHeight="1">
      <c r="A22" s="14"/>
      <c r="B22" s="26"/>
      <c r="C22" s="100"/>
      <c r="D22" s="327"/>
      <c r="E22" s="328"/>
      <c r="F22" s="353"/>
      <c r="G22" s="470" t="s">
        <v>159</v>
      </c>
      <c r="H22" s="333"/>
      <c r="I22" s="333"/>
      <c r="J22" s="334"/>
      <c r="K22" s="168"/>
      <c r="L22" s="107">
        <v>1.06</v>
      </c>
      <c r="M22" s="7"/>
      <c r="N22" s="7"/>
      <c r="O22" s="7"/>
      <c r="P22" s="7"/>
      <c r="Q22" s="7"/>
    </row>
    <row r="23" spans="1:17" s="25" customFormat="1" ht="16.5" customHeight="1">
      <c r="A23" s="14"/>
      <c r="B23" s="26"/>
      <c r="C23" s="100"/>
      <c r="D23" s="327"/>
      <c r="E23" s="328"/>
      <c r="F23" s="353"/>
      <c r="G23" s="470" t="s">
        <v>122</v>
      </c>
      <c r="H23" s="333"/>
      <c r="I23" s="333"/>
      <c r="J23" s="334"/>
      <c r="K23" s="168"/>
      <c r="L23" s="107">
        <v>1.05</v>
      </c>
      <c r="M23" s="7"/>
      <c r="N23" s="7"/>
      <c r="O23" s="7"/>
      <c r="P23" s="7"/>
      <c r="Q23" s="7"/>
    </row>
    <row r="24" spans="1:17" s="25" customFormat="1" ht="25.5" customHeight="1">
      <c r="A24" s="14"/>
      <c r="B24" s="26"/>
      <c r="C24" s="100"/>
      <c r="D24" s="327"/>
      <c r="E24" s="328"/>
      <c r="F24" s="353"/>
      <c r="G24" s="470" t="s">
        <v>136</v>
      </c>
      <c r="H24" s="333"/>
      <c r="I24" s="333"/>
      <c r="J24" s="334"/>
      <c r="K24" s="335"/>
      <c r="L24" s="107">
        <v>0.09</v>
      </c>
      <c r="M24" s="7"/>
      <c r="N24" s="7"/>
      <c r="O24" s="7"/>
      <c r="P24" s="7"/>
      <c r="Q24" s="7"/>
    </row>
    <row r="25" spans="1:17" s="25" customFormat="1" ht="13.5" customHeight="1">
      <c r="A25" s="14"/>
      <c r="B25" s="26"/>
      <c r="C25" s="100"/>
      <c r="D25" s="327"/>
      <c r="E25" s="328"/>
      <c r="F25" s="353"/>
      <c r="G25" s="470" t="s">
        <v>123</v>
      </c>
      <c r="H25" s="333"/>
      <c r="I25" s="333"/>
      <c r="J25" s="334"/>
      <c r="K25" s="335"/>
      <c r="L25" s="107">
        <v>1.68</v>
      </c>
      <c r="M25" s="7"/>
      <c r="N25" s="7"/>
      <c r="O25" s="7"/>
      <c r="P25" s="7"/>
      <c r="Q25" s="7"/>
    </row>
    <row r="26" spans="1:17" s="25" customFormat="1" ht="12.75" customHeight="1">
      <c r="A26" s="14"/>
      <c r="B26" s="26"/>
      <c r="C26" s="100"/>
      <c r="D26" s="327"/>
      <c r="E26" s="328"/>
      <c r="F26" s="353"/>
      <c r="G26" s="470" t="s">
        <v>124</v>
      </c>
      <c r="H26" s="333"/>
      <c r="I26" s="333"/>
      <c r="J26" s="334"/>
      <c r="K26" s="335"/>
      <c r="L26" s="107">
        <v>0.9</v>
      </c>
      <c r="M26" s="7"/>
      <c r="N26" s="7"/>
      <c r="O26" s="7"/>
      <c r="P26" s="7"/>
      <c r="Q26" s="7"/>
    </row>
    <row r="27" spans="1:17" s="25" customFormat="1" ht="12.75" customHeight="1">
      <c r="A27" s="14"/>
      <c r="B27" s="26"/>
      <c r="C27" s="100"/>
      <c r="D27" s="327"/>
      <c r="E27" s="328"/>
      <c r="F27" s="353"/>
      <c r="G27" s="333" t="s">
        <v>125</v>
      </c>
      <c r="H27" s="333" t="s">
        <v>51</v>
      </c>
      <c r="I27" s="333" t="s">
        <v>51</v>
      </c>
      <c r="J27" s="334" t="s">
        <v>51</v>
      </c>
      <c r="K27" s="335"/>
      <c r="L27" s="107">
        <v>0.94</v>
      </c>
      <c r="M27" s="7"/>
      <c r="N27" s="7"/>
      <c r="O27" s="7"/>
      <c r="P27" s="7"/>
      <c r="Q27" s="7"/>
    </row>
    <row r="28" spans="1:17" s="25" customFormat="1" ht="12.75" customHeight="1">
      <c r="A28" s="14"/>
      <c r="B28" s="26"/>
      <c r="C28" s="100"/>
      <c r="D28" s="327"/>
      <c r="E28" s="328"/>
      <c r="F28" s="353"/>
      <c r="G28" s="470" t="s">
        <v>137</v>
      </c>
      <c r="H28" s="333" t="s">
        <v>52</v>
      </c>
      <c r="I28" s="333" t="s">
        <v>52</v>
      </c>
      <c r="J28" s="334" t="s">
        <v>52</v>
      </c>
      <c r="K28" s="335"/>
      <c r="L28" s="173">
        <v>1.24</v>
      </c>
      <c r="M28" s="7"/>
      <c r="N28" s="7"/>
      <c r="O28" s="7"/>
      <c r="P28" s="7"/>
      <c r="Q28" s="7"/>
    </row>
    <row r="29" spans="1:17" s="25" customFormat="1" ht="15.75" customHeight="1">
      <c r="A29" s="14"/>
      <c r="B29" s="26"/>
      <c r="C29" s="100"/>
      <c r="D29" s="327"/>
      <c r="E29" s="328"/>
      <c r="F29" s="353"/>
      <c r="G29" s="472" t="s">
        <v>160</v>
      </c>
      <c r="H29" s="333"/>
      <c r="I29" s="333"/>
      <c r="J29" s="334"/>
      <c r="K29" s="335"/>
      <c r="L29" s="165">
        <v>0.06</v>
      </c>
      <c r="M29" s="7"/>
      <c r="N29" s="7"/>
      <c r="O29" s="7"/>
      <c r="P29" s="7"/>
      <c r="Q29" s="7"/>
    </row>
    <row r="30" spans="1:17" s="25" customFormat="1" ht="12.75" customHeight="1">
      <c r="A30" s="14"/>
      <c r="B30" s="26"/>
      <c r="C30" s="100"/>
      <c r="D30" s="327"/>
      <c r="E30" s="328"/>
      <c r="F30" s="353"/>
      <c r="G30" s="333" t="s">
        <v>161</v>
      </c>
      <c r="H30" s="333" t="s">
        <v>49</v>
      </c>
      <c r="I30" s="333" t="s">
        <v>49</v>
      </c>
      <c r="J30" s="334" t="s">
        <v>49</v>
      </c>
      <c r="K30" s="335"/>
      <c r="L30" s="107">
        <v>0.06</v>
      </c>
      <c r="M30" s="7"/>
      <c r="N30" s="7"/>
      <c r="O30" s="7"/>
      <c r="P30" s="7"/>
      <c r="Q30" s="7"/>
    </row>
    <row r="31" spans="1:17" s="25" customFormat="1" ht="12.75" customHeight="1">
      <c r="A31" s="14"/>
      <c r="B31" s="26"/>
      <c r="C31" s="100"/>
      <c r="D31" s="327"/>
      <c r="E31" s="328"/>
      <c r="F31" s="353"/>
      <c r="G31" s="333" t="s">
        <v>126</v>
      </c>
      <c r="H31" s="333" t="s">
        <v>50</v>
      </c>
      <c r="I31" s="333" t="s">
        <v>50</v>
      </c>
      <c r="J31" s="334" t="s">
        <v>50</v>
      </c>
      <c r="K31" s="335"/>
      <c r="L31" s="173">
        <v>41.35</v>
      </c>
      <c r="M31" s="7"/>
      <c r="N31" s="7"/>
      <c r="O31" s="7"/>
      <c r="P31" s="7"/>
      <c r="Q31" s="7"/>
    </row>
    <row r="32" spans="1:17" s="25" customFormat="1" ht="12.75" customHeight="1">
      <c r="A32" s="14"/>
      <c r="B32" s="26"/>
      <c r="C32" s="100"/>
      <c r="D32" s="327"/>
      <c r="E32" s="328"/>
      <c r="F32" s="353"/>
      <c r="G32" s="464" t="s">
        <v>138</v>
      </c>
      <c r="H32" s="464" t="s">
        <v>44</v>
      </c>
      <c r="I32" s="464" t="s">
        <v>44</v>
      </c>
      <c r="J32" s="465" t="s">
        <v>44</v>
      </c>
      <c r="K32" s="335"/>
      <c r="L32" s="165">
        <v>11.81</v>
      </c>
      <c r="M32" s="7"/>
      <c r="N32" s="7"/>
      <c r="O32" s="7"/>
      <c r="P32" s="7"/>
      <c r="Q32" s="7"/>
    </row>
    <row r="33" spans="1:17" s="25" customFormat="1" ht="14.25" customHeight="1" thickBot="1">
      <c r="A33" s="14"/>
      <c r="B33" s="26"/>
      <c r="C33" s="100"/>
      <c r="D33" s="329"/>
      <c r="E33" s="330"/>
      <c r="F33" s="353"/>
      <c r="G33" s="478" t="s">
        <v>127</v>
      </c>
      <c r="H33" s="478" t="s">
        <v>48</v>
      </c>
      <c r="I33" s="478" t="s">
        <v>48</v>
      </c>
      <c r="J33" s="479" t="s">
        <v>48</v>
      </c>
      <c r="K33" s="335"/>
      <c r="L33" s="107">
        <v>7.1</v>
      </c>
      <c r="M33" s="7"/>
      <c r="N33" s="7"/>
      <c r="O33" s="7"/>
      <c r="P33" s="7"/>
      <c r="Q33" s="7"/>
    </row>
    <row r="34" spans="1:17" s="25" customFormat="1" ht="25.5" customHeight="1">
      <c r="A34" s="14"/>
      <c r="B34" s="26"/>
      <c r="C34" s="103"/>
      <c r="D34" s="327" t="s">
        <v>155</v>
      </c>
      <c r="E34" s="328"/>
      <c r="F34" s="404" t="s">
        <v>65</v>
      </c>
      <c r="G34" s="475" t="s">
        <v>59</v>
      </c>
      <c r="H34" s="475"/>
      <c r="I34" s="475"/>
      <c r="J34" s="475"/>
      <c r="K34" s="322"/>
      <c r="L34" s="323">
        <v>127</v>
      </c>
      <c r="M34" s="7"/>
      <c r="N34" s="7"/>
      <c r="O34" s="7"/>
      <c r="P34" s="7"/>
      <c r="Q34" s="7"/>
    </row>
    <row r="35" spans="1:17" s="25" customFormat="1" ht="15.75" customHeight="1">
      <c r="A35" s="126"/>
      <c r="B35" s="26"/>
      <c r="C35" s="127"/>
      <c r="D35" s="331"/>
      <c r="E35" s="332"/>
      <c r="F35" s="471"/>
      <c r="G35" s="411" t="s">
        <v>67</v>
      </c>
      <c r="H35" s="412"/>
      <c r="I35" s="412"/>
      <c r="J35" s="413"/>
      <c r="K35" s="128"/>
      <c r="L35" s="129">
        <v>200</v>
      </c>
      <c r="M35" s="7"/>
      <c r="N35" s="7"/>
      <c r="O35" s="7"/>
      <c r="P35" s="7"/>
      <c r="Q35" s="7"/>
    </row>
    <row r="36" spans="1:17" s="12" customFormat="1" ht="24.75" customHeight="1" thickBot="1">
      <c r="A36" s="30" t="s">
        <v>7</v>
      </c>
      <c r="B36" s="51"/>
      <c r="C36" s="19"/>
      <c r="D36" s="497" t="s">
        <v>80</v>
      </c>
      <c r="E36" s="498"/>
      <c r="F36" s="498"/>
      <c r="G36" s="498"/>
      <c r="H36" s="499"/>
      <c r="I36" s="93">
        <f>H37+H38+H39</f>
        <v>15</v>
      </c>
      <c r="J36" s="37"/>
      <c r="K36" s="55"/>
      <c r="L36" s="56" t="s">
        <v>19</v>
      </c>
      <c r="M36" s="6"/>
      <c r="N36" s="6"/>
      <c r="O36" s="6"/>
      <c r="P36" s="6"/>
      <c r="Q36" s="6"/>
    </row>
    <row r="37" spans="1:17" s="1" customFormat="1" ht="29.25" customHeight="1">
      <c r="A37" s="46" t="s">
        <v>15</v>
      </c>
      <c r="B37" s="372" t="s">
        <v>69</v>
      </c>
      <c r="C37" s="108" t="s">
        <v>70</v>
      </c>
      <c r="D37" s="500" t="s">
        <v>78</v>
      </c>
      <c r="E37" s="500"/>
      <c r="F37" s="500"/>
      <c r="G37" s="500"/>
      <c r="H37" s="75">
        <v>4</v>
      </c>
      <c r="I37" s="364"/>
      <c r="J37" s="365"/>
      <c r="K37" s="398"/>
      <c r="L37" s="399"/>
      <c r="M37" s="3"/>
      <c r="N37" s="3"/>
      <c r="O37" s="3"/>
      <c r="P37" s="3"/>
      <c r="Q37" s="3"/>
    </row>
    <row r="38" spans="1:17" s="1" customFormat="1" ht="30" customHeight="1">
      <c r="A38" s="174" t="s">
        <v>82</v>
      </c>
      <c r="B38" s="373"/>
      <c r="C38" s="175" t="s">
        <v>70</v>
      </c>
      <c r="D38" s="340" t="s">
        <v>79</v>
      </c>
      <c r="E38" s="341"/>
      <c r="F38" s="341"/>
      <c r="G38" s="342"/>
      <c r="H38" s="176">
        <v>4</v>
      </c>
      <c r="I38" s="171"/>
      <c r="J38" s="170"/>
      <c r="K38" s="400"/>
      <c r="L38" s="401"/>
      <c r="M38" s="3"/>
      <c r="N38" s="3"/>
      <c r="O38" s="3"/>
      <c r="P38" s="3"/>
      <c r="Q38" s="3"/>
    </row>
    <row r="39" spans="1:17" s="1" customFormat="1" ht="46.5" customHeight="1">
      <c r="A39" s="174" t="s">
        <v>83</v>
      </c>
      <c r="B39" s="374"/>
      <c r="C39" s="175" t="s">
        <v>70</v>
      </c>
      <c r="D39" s="340" t="s">
        <v>81</v>
      </c>
      <c r="E39" s="341"/>
      <c r="F39" s="341"/>
      <c r="G39" s="342"/>
      <c r="H39" s="176">
        <v>7</v>
      </c>
      <c r="I39" s="171"/>
      <c r="J39" s="172"/>
      <c r="K39" s="402"/>
      <c r="L39" s="403"/>
      <c r="M39" s="3"/>
      <c r="N39" s="3"/>
      <c r="O39" s="3"/>
      <c r="P39" s="3"/>
      <c r="Q39" s="3"/>
    </row>
    <row r="40" spans="1:17" s="1" customFormat="1" ht="9" customHeight="1">
      <c r="A40" s="194"/>
      <c r="B40" s="199"/>
      <c r="C40" s="195"/>
      <c r="D40" s="193"/>
      <c r="E40" s="193"/>
      <c r="F40" s="193"/>
      <c r="G40" s="193"/>
      <c r="H40" s="196"/>
      <c r="I40" s="197"/>
      <c r="J40" s="198"/>
      <c r="K40" s="204"/>
      <c r="L40" s="169"/>
      <c r="M40" s="3"/>
      <c r="N40" s="3"/>
      <c r="O40" s="3"/>
      <c r="P40" s="3"/>
      <c r="Q40" s="3"/>
    </row>
    <row r="41" spans="1:17" s="1" customFormat="1" ht="26.25" customHeight="1">
      <c r="A41" s="201" t="s">
        <v>14</v>
      </c>
      <c r="B41" s="202"/>
      <c r="C41" s="200"/>
      <c r="D41" s="366" t="s">
        <v>68</v>
      </c>
      <c r="E41" s="367"/>
      <c r="F41" s="367"/>
      <c r="G41" s="367"/>
      <c r="H41" s="368"/>
      <c r="I41" s="203"/>
      <c r="J41" s="296">
        <f>H42+H43</f>
        <v>4.7220000000000004</v>
      </c>
      <c r="K41" s="398"/>
      <c r="L41" s="399"/>
      <c r="M41" s="3"/>
      <c r="N41" s="3"/>
      <c r="O41" s="3"/>
      <c r="P41" s="3"/>
      <c r="Q41" s="3"/>
    </row>
    <row r="42" spans="1:17" s="1" customFormat="1" ht="45" customHeight="1">
      <c r="A42" s="47" t="s">
        <v>84</v>
      </c>
      <c r="B42" s="383" t="s">
        <v>90</v>
      </c>
      <c r="C42" s="241" t="s">
        <v>27</v>
      </c>
      <c r="D42" s="340" t="s">
        <v>128</v>
      </c>
      <c r="E42" s="341"/>
      <c r="F42" s="341"/>
      <c r="G42" s="342"/>
      <c r="H42" s="295">
        <v>2.8330000000000002</v>
      </c>
      <c r="I42" s="242"/>
      <c r="J42" s="170"/>
      <c r="K42" s="400"/>
      <c r="L42" s="401"/>
      <c r="M42" s="3"/>
      <c r="N42" s="3"/>
      <c r="O42" s="3"/>
      <c r="P42" s="3"/>
      <c r="Q42" s="3"/>
    </row>
    <row r="43" spans="1:17" s="1" customFormat="1" ht="43.5" customHeight="1">
      <c r="A43" s="174" t="s">
        <v>85</v>
      </c>
      <c r="B43" s="384"/>
      <c r="C43" s="175" t="s">
        <v>27</v>
      </c>
      <c r="D43" s="340" t="s">
        <v>129</v>
      </c>
      <c r="E43" s="341"/>
      <c r="F43" s="341"/>
      <c r="G43" s="342"/>
      <c r="H43" s="295">
        <v>1.889</v>
      </c>
      <c r="I43" s="171"/>
      <c r="J43" s="172"/>
      <c r="K43" s="402"/>
      <c r="L43" s="403"/>
      <c r="M43" s="3"/>
      <c r="N43" s="3"/>
      <c r="O43" s="3"/>
      <c r="P43" s="3"/>
      <c r="Q43" s="3"/>
    </row>
    <row r="44" spans="1:17" s="1" customFormat="1" ht="9.75" customHeight="1">
      <c r="A44" s="237"/>
      <c r="B44" s="238"/>
      <c r="C44" s="239"/>
      <c r="D44" s="207"/>
      <c r="E44" s="207"/>
      <c r="F44" s="207"/>
      <c r="G44" s="207"/>
      <c r="H44" s="240"/>
      <c r="I44" s="209"/>
      <c r="J44" s="209"/>
      <c r="K44" s="204"/>
      <c r="L44" s="232"/>
      <c r="M44" s="3"/>
      <c r="N44" s="3"/>
      <c r="O44" s="3"/>
      <c r="P44" s="3"/>
      <c r="Q44" s="3"/>
    </row>
    <row r="45" spans="1:17" s="28" customFormat="1" ht="30.75" customHeight="1">
      <c r="A45" s="247">
        <v>4</v>
      </c>
      <c r="B45" s="243"/>
      <c r="C45" s="233" t="s">
        <v>89</v>
      </c>
      <c r="D45" s="358" t="s">
        <v>98</v>
      </c>
      <c r="E45" s="359"/>
      <c r="F45" s="359"/>
      <c r="G45" s="360"/>
      <c r="H45" s="76"/>
      <c r="I45" s="234"/>
      <c r="J45" s="297">
        <f>H46+H47</f>
        <v>4.351</v>
      </c>
      <c r="K45" s="244"/>
      <c r="L45" s="245"/>
      <c r="M45" s="27"/>
      <c r="N45" s="27"/>
      <c r="O45" s="27"/>
      <c r="P45" s="27"/>
      <c r="Q45" s="27"/>
    </row>
    <row r="46" spans="1:17" s="28" customFormat="1" ht="45.75" customHeight="1">
      <c r="A46" s="264"/>
      <c r="B46" s="378" t="s">
        <v>90</v>
      </c>
      <c r="C46" s="266" t="s">
        <v>89</v>
      </c>
      <c r="D46" s="340" t="s">
        <v>130</v>
      </c>
      <c r="E46" s="341"/>
      <c r="F46" s="341"/>
      <c r="G46" s="341"/>
      <c r="H46" s="295">
        <v>3</v>
      </c>
      <c r="I46" s="268"/>
      <c r="J46" s="269"/>
      <c r="K46" s="263"/>
      <c r="L46" s="265"/>
      <c r="M46" s="27"/>
      <c r="N46" s="27"/>
      <c r="O46" s="27"/>
      <c r="P46" s="27"/>
      <c r="Q46" s="27"/>
    </row>
    <row r="47" spans="1:17" s="28" customFormat="1" ht="44.25" customHeight="1">
      <c r="A47" s="264"/>
      <c r="B47" s="379"/>
      <c r="C47" s="267" t="s">
        <v>89</v>
      </c>
      <c r="D47" s="340" t="s">
        <v>147</v>
      </c>
      <c r="E47" s="341"/>
      <c r="F47" s="341"/>
      <c r="G47" s="341"/>
      <c r="H47" s="295">
        <v>1.351</v>
      </c>
      <c r="I47" s="268"/>
      <c r="J47" s="269"/>
      <c r="K47" s="263"/>
      <c r="L47" s="265"/>
      <c r="M47" s="27"/>
      <c r="N47" s="27"/>
      <c r="O47" s="27"/>
      <c r="P47" s="27"/>
      <c r="Q47" s="27"/>
    </row>
    <row r="48" spans="1:17" s="28" customFormat="1" ht="7.5" customHeight="1" thickBot="1">
      <c r="A48" s="212"/>
      <c r="B48" s="213"/>
      <c r="C48" s="214"/>
      <c r="D48" s="215"/>
      <c r="E48" s="215"/>
      <c r="F48" s="215"/>
      <c r="G48" s="215"/>
      <c r="H48" s="216"/>
      <c r="I48" s="217"/>
      <c r="J48" s="218"/>
      <c r="K48" s="219"/>
      <c r="L48" s="220"/>
      <c r="M48" s="27"/>
      <c r="N48" s="27"/>
      <c r="O48" s="27"/>
      <c r="P48" s="27"/>
      <c r="Q48" s="27"/>
    </row>
    <row r="49" spans="1:17" s="28" customFormat="1" ht="66" customHeight="1" thickBot="1">
      <c r="A49" s="224">
        <v>5</v>
      </c>
      <c r="B49" s="230" t="s">
        <v>37</v>
      </c>
      <c r="C49" s="225" t="s">
        <v>53</v>
      </c>
      <c r="D49" s="380" t="s">
        <v>146</v>
      </c>
      <c r="E49" s="381"/>
      <c r="F49" s="381"/>
      <c r="G49" s="381"/>
      <c r="H49" s="382"/>
      <c r="I49" s="150">
        <v>2</v>
      </c>
      <c r="J49" s="221"/>
      <c r="K49" s="222"/>
      <c r="L49" s="223"/>
      <c r="M49" s="27"/>
      <c r="N49" s="27"/>
      <c r="O49" s="27"/>
      <c r="P49" s="27"/>
      <c r="Q49" s="27"/>
    </row>
    <row r="50" spans="1:17" s="28" customFormat="1" ht="10.5" customHeight="1" thickBot="1">
      <c r="A50" s="210"/>
      <c r="B50" s="177"/>
      <c r="C50" s="206"/>
      <c r="D50" s="207"/>
      <c r="E50" s="207"/>
      <c r="F50" s="207"/>
      <c r="G50" s="207"/>
      <c r="H50" s="211"/>
      <c r="I50" s="208"/>
      <c r="J50" s="209"/>
      <c r="K50" s="222"/>
      <c r="L50" s="204"/>
      <c r="M50" s="27"/>
      <c r="N50" s="27"/>
      <c r="O50" s="27"/>
      <c r="P50" s="27"/>
      <c r="Q50" s="27"/>
    </row>
    <row r="51" spans="1:17" s="13" customFormat="1" ht="39.950000000000003" customHeight="1" thickBot="1">
      <c r="A51" s="64">
        <v>6</v>
      </c>
      <c r="B51" s="62" t="s">
        <v>18</v>
      </c>
      <c r="C51" s="164" t="s">
        <v>29</v>
      </c>
      <c r="D51" s="447" t="s">
        <v>108</v>
      </c>
      <c r="E51" s="381"/>
      <c r="F51" s="381"/>
      <c r="G51" s="381"/>
      <c r="H51" s="382"/>
      <c r="I51" s="311">
        <f>H52</f>
        <v>13</v>
      </c>
      <c r="J51" s="65"/>
      <c r="K51" s="205"/>
      <c r="L51" s="85">
        <f>L53+L58+L59+L60</f>
        <v>311</v>
      </c>
    </row>
    <row r="52" spans="1:17" s="4" customFormat="1" ht="60" customHeight="1" thickBot="1">
      <c r="A52" s="178"/>
      <c r="B52" s="179" t="s">
        <v>71</v>
      </c>
      <c r="C52" s="180" t="s">
        <v>29</v>
      </c>
      <c r="D52" s="448" t="s">
        <v>91</v>
      </c>
      <c r="E52" s="449"/>
      <c r="F52" s="450"/>
      <c r="G52" s="451"/>
      <c r="H52" s="181">
        <v>13</v>
      </c>
      <c r="I52" s="452"/>
      <c r="J52" s="453"/>
      <c r="K52" s="453"/>
      <c r="L52" s="454"/>
    </row>
    <row r="53" spans="1:17" s="4" customFormat="1" ht="24" customHeight="1">
      <c r="A53" s="48"/>
      <c r="B53" s="57"/>
      <c r="C53" s="246"/>
      <c r="D53" s="344" t="s">
        <v>155</v>
      </c>
      <c r="E53" s="345"/>
      <c r="F53" s="348" t="s">
        <v>4</v>
      </c>
      <c r="G53" s="351" t="s">
        <v>75</v>
      </c>
      <c r="H53" s="351"/>
      <c r="I53" s="351"/>
      <c r="J53" s="351"/>
      <c r="K53" s="182"/>
      <c r="L53" s="183">
        <f>J54+J55+J56+J57</f>
        <v>81</v>
      </c>
    </row>
    <row r="54" spans="1:17" s="4" customFormat="1" ht="14.25" customHeight="1">
      <c r="A54" s="48"/>
      <c r="B54" s="57"/>
      <c r="C54" s="57"/>
      <c r="D54" s="344"/>
      <c r="E54" s="345"/>
      <c r="F54" s="349"/>
      <c r="G54" s="411" t="s">
        <v>41</v>
      </c>
      <c r="H54" s="412"/>
      <c r="I54" s="413"/>
      <c r="J54" s="184">
        <v>16</v>
      </c>
      <c r="K54" s="182"/>
      <c r="L54" s="369"/>
    </row>
    <row r="55" spans="1:17" s="4" customFormat="1" ht="14.25" customHeight="1">
      <c r="A55" s="48"/>
      <c r="B55" s="78"/>
      <c r="C55" s="78"/>
      <c r="D55" s="344"/>
      <c r="E55" s="345"/>
      <c r="F55" s="349"/>
      <c r="G55" s="411" t="s">
        <v>38</v>
      </c>
      <c r="H55" s="412"/>
      <c r="I55" s="413"/>
      <c r="J55" s="184">
        <v>20</v>
      </c>
      <c r="K55" s="182"/>
      <c r="L55" s="370"/>
    </row>
    <row r="56" spans="1:17" s="4" customFormat="1" ht="12.75" customHeight="1">
      <c r="A56" s="48"/>
      <c r="B56" s="78"/>
      <c r="C56" s="78"/>
      <c r="D56" s="344"/>
      <c r="E56" s="345"/>
      <c r="F56" s="349"/>
      <c r="G56" s="411" t="s">
        <v>39</v>
      </c>
      <c r="H56" s="412"/>
      <c r="I56" s="412"/>
      <c r="J56" s="184">
        <v>20</v>
      </c>
      <c r="K56" s="182"/>
      <c r="L56" s="370"/>
    </row>
    <row r="57" spans="1:17" s="4" customFormat="1" ht="22.5" customHeight="1">
      <c r="A57" s="48"/>
      <c r="B57" s="78"/>
      <c r="C57" s="78"/>
      <c r="D57" s="344"/>
      <c r="E57" s="345"/>
      <c r="F57" s="349"/>
      <c r="G57" s="411" t="s">
        <v>40</v>
      </c>
      <c r="H57" s="412"/>
      <c r="I57" s="412"/>
      <c r="J57" s="184">
        <v>25</v>
      </c>
      <c r="K57" s="182"/>
      <c r="L57" s="371"/>
    </row>
    <row r="58" spans="1:17" s="4" customFormat="1" ht="14.25" customHeight="1">
      <c r="A58" s="48"/>
      <c r="B58" s="78"/>
      <c r="C58" s="78"/>
      <c r="D58" s="344"/>
      <c r="E58" s="345"/>
      <c r="F58" s="349"/>
      <c r="G58" s="385" t="s">
        <v>72</v>
      </c>
      <c r="H58" s="386"/>
      <c r="I58" s="386"/>
      <c r="J58" s="387"/>
      <c r="K58" s="182"/>
      <c r="L58" s="183">
        <v>45</v>
      </c>
    </row>
    <row r="59" spans="1:17" s="4" customFormat="1" ht="21.75" customHeight="1">
      <c r="A59" s="48"/>
      <c r="B59" s="78"/>
      <c r="C59" s="78"/>
      <c r="D59" s="344"/>
      <c r="E59" s="345"/>
      <c r="F59" s="349"/>
      <c r="G59" s="385" t="s">
        <v>73</v>
      </c>
      <c r="H59" s="386"/>
      <c r="I59" s="386"/>
      <c r="J59" s="387"/>
      <c r="K59" s="182"/>
      <c r="L59" s="185">
        <v>100</v>
      </c>
    </row>
    <row r="60" spans="1:17" s="4" customFormat="1" ht="15" customHeight="1">
      <c r="A60" s="118"/>
      <c r="B60" s="78"/>
      <c r="C60" s="78"/>
      <c r="D60" s="346"/>
      <c r="E60" s="347"/>
      <c r="F60" s="350"/>
      <c r="G60" s="343" t="s">
        <v>74</v>
      </c>
      <c r="H60" s="343"/>
      <c r="I60" s="343"/>
      <c r="J60" s="343"/>
      <c r="K60" s="186"/>
      <c r="L60" s="187">
        <v>85</v>
      </c>
    </row>
    <row r="61" spans="1:17" s="4" customFormat="1" ht="16.5" customHeight="1">
      <c r="A61" s="112"/>
      <c r="B61" s="113"/>
      <c r="C61" s="113"/>
      <c r="D61" s="111"/>
      <c r="E61" s="111"/>
      <c r="F61" s="114"/>
      <c r="G61" s="115"/>
      <c r="H61" s="115"/>
      <c r="I61" s="115"/>
      <c r="J61" s="115"/>
      <c r="K61" s="116"/>
      <c r="L61" s="117"/>
    </row>
    <row r="62" spans="1:17" s="13" customFormat="1" ht="33" customHeight="1" thickBot="1">
      <c r="A62" s="119">
        <v>7</v>
      </c>
      <c r="B62" s="120" t="s">
        <v>14</v>
      </c>
      <c r="C62" s="121" t="s">
        <v>25</v>
      </c>
      <c r="D62" s="357" t="s">
        <v>20</v>
      </c>
      <c r="E62" s="357"/>
      <c r="F62" s="357"/>
      <c r="G62" s="357"/>
      <c r="H62" s="357"/>
      <c r="I62" s="71">
        <f>H63+H64</f>
        <v>12</v>
      </c>
      <c r="J62" s="122"/>
      <c r="K62" s="123">
        <f>K65</f>
        <v>3</v>
      </c>
      <c r="L62" s="124"/>
    </row>
    <row r="63" spans="1:17" s="22" customFormat="1" ht="18.75" customHeight="1">
      <c r="A63" s="226" t="s">
        <v>92</v>
      </c>
      <c r="B63" s="361" t="s">
        <v>42</v>
      </c>
      <c r="C63" s="60" t="s">
        <v>25</v>
      </c>
      <c r="D63" s="337" t="s">
        <v>43</v>
      </c>
      <c r="E63" s="338"/>
      <c r="F63" s="338"/>
      <c r="G63" s="339"/>
      <c r="H63" s="73">
        <v>4</v>
      </c>
      <c r="I63" s="67"/>
      <c r="J63" s="68"/>
      <c r="K63" s="69"/>
      <c r="L63" s="70"/>
    </row>
    <row r="64" spans="1:17" s="22" customFormat="1" ht="40.5" customHeight="1">
      <c r="A64" s="227" t="s">
        <v>93</v>
      </c>
      <c r="B64" s="362"/>
      <c r="C64" s="59" t="s">
        <v>25</v>
      </c>
      <c r="D64" s="340" t="s">
        <v>148</v>
      </c>
      <c r="E64" s="341"/>
      <c r="F64" s="341"/>
      <c r="G64" s="342"/>
      <c r="H64" s="74">
        <v>8</v>
      </c>
      <c r="I64" s="29"/>
      <c r="J64" s="21"/>
      <c r="K64" s="44"/>
      <c r="L64" s="45"/>
    </row>
    <row r="65" spans="1:17" s="22" customFormat="1" ht="34.5" customHeight="1" thickBot="1">
      <c r="A65" s="58"/>
      <c r="B65" s="363"/>
      <c r="C65" s="188" t="s">
        <v>25</v>
      </c>
      <c r="D65" s="356" t="s">
        <v>155</v>
      </c>
      <c r="E65" s="356"/>
      <c r="F65" s="189" t="s">
        <v>13</v>
      </c>
      <c r="G65" s="455" t="s">
        <v>76</v>
      </c>
      <c r="H65" s="456"/>
      <c r="I65" s="456"/>
      <c r="J65" s="457"/>
      <c r="K65" s="190">
        <v>3</v>
      </c>
      <c r="L65" s="191"/>
    </row>
    <row r="66" spans="1:17" s="22" customFormat="1" ht="10.5" customHeight="1" thickBot="1">
      <c r="A66" s="393"/>
      <c r="B66" s="394"/>
      <c r="C66" s="394"/>
      <c r="D66" s="394"/>
      <c r="E66" s="394"/>
      <c r="F66" s="394"/>
      <c r="G66" s="394"/>
      <c r="H66" s="394"/>
      <c r="I66" s="394"/>
      <c r="J66" s="394"/>
      <c r="K66" s="394"/>
      <c r="L66" s="395"/>
    </row>
    <row r="67" spans="1:17" s="13" customFormat="1" ht="47.25" customHeight="1" thickBot="1">
      <c r="A67" s="91">
        <v>8</v>
      </c>
      <c r="B67" s="62" t="s">
        <v>14</v>
      </c>
      <c r="C67" s="92" t="s">
        <v>30</v>
      </c>
      <c r="D67" s="380" t="s">
        <v>149</v>
      </c>
      <c r="E67" s="381"/>
      <c r="F67" s="381"/>
      <c r="G67" s="381"/>
      <c r="H67" s="382"/>
      <c r="I67" s="90">
        <v>16</v>
      </c>
      <c r="J67" s="65"/>
      <c r="K67" s="66"/>
      <c r="L67" s="85">
        <f>SUM(L68:L76)</f>
        <v>103.16999999999997</v>
      </c>
    </row>
    <row r="68" spans="1:17" s="1" customFormat="1" ht="38.25" customHeight="1" thickBot="1">
      <c r="A68" s="109"/>
      <c r="B68" s="390" t="s">
        <v>42</v>
      </c>
      <c r="C68" s="110" t="s">
        <v>30</v>
      </c>
      <c r="D68" s="327" t="s">
        <v>155</v>
      </c>
      <c r="E68" s="328"/>
      <c r="F68" s="324" t="s">
        <v>62</v>
      </c>
      <c r="G68" s="443" t="s">
        <v>55</v>
      </c>
      <c r="H68" s="444"/>
      <c r="I68" s="445"/>
      <c r="J68" s="446"/>
      <c r="K68" s="166"/>
      <c r="L68" s="167">
        <v>75</v>
      </c>
      <c r="M68" s="3"/>
      <c r="N68" s="3"/>
      <c r="O68" s="3"/>
      <c r="P68" s="3"/>
      <c r="Q68" s="3"/>
    </row>
    <row r="69" spans="1:17" s="25" customFormat="1" ht="27" customHeight="1">
      <c r="A69" s="14"/>
      <c r="B69" s="391"/>
      <c r="C69" s="100"/>
      <c r="D69" s="388" t="s">
        <v>156</v>
      </c>
      <c r="E69" s="389"/>
      <c r="F69" s="336" t="s">
        <v>64</v>
      </c>
      <c r="G69" s="463" t="s">
        <v>139</v>
      </c>
      <c r="H69" s="464" t="s">
        <v>56</v>
      </c>
      <c r="I69" s="464" t="s">
        <v>56</v>
      </c>
      <c r="J69" s="465" t="s">
        <v>56</v>
      </c>
      <c r="K69" s="335" t="s">
        <v>63</v>
      </c>
      <c r="L69" s="165">
        <v>9.1</v>
      </c>
      <c r="M69" s="7"/>
      <c r="N69" s="7"/>
      <c r="O69" s="7"/>
      <c r="P69" s="7"/>
      <c r="Q69" s="7"/>
    </row>
    <row r="70" spans="1:17" s="25" customFormat="1" ht="40.5" customHeight="1">
      <c r="A70" s="14"/>
      <c r="B70" s="391"/>
      <c r="C70" s="100"/>
      <c r="D70" s="327"/>
      <c r="E70" s="328"/>
      <c r="F70" s="336"/>
      <c r="G70" s="469" t="s">
        <v>131</v>
      </c>
      <c r="H70" s="333" t="s">
        <v>57</v>
      </c>
      <c r="I70" s="333" t="s">
        <v>57</v>
      </c>
      <c r="J70" s="334" t="s">
        <v>57</v>
      </c>
      <c r="K70" s="355"/>
      <c r="L70" s="107">
        <v>2.6</v>
      </c>
      <c r="M70" s="7"/>
      <c r="N70" s="7"/>
      <c r="O70" s="7"/>
      <c r="P70" s="7"/>
      <c r="Q70" s="7"/>
    </row>
    <row r="71" spans="1:17" s="25" customFormat="1" ht="40.5" customHeight="1">
      <c r="A71" s="14"/>
      <c r="B71" s="391"/>
      <c r="C71" s="100"/>
      <c r="D71" s="327"/>
      <c r="E71" s="328"/>
      <c r="F71" s="336"/>
      <c r="G71" s="463" t="s">
        <v>140</v>
      </c>
      <c r="H71" s="464" t="s">
        <v>56</v>
      </c>
      <c r="I71" s="464" t="s">
        <v>56</v>
      </c>
      <c r="J71" s="465" t="s">
        <v>56</v>
      </c>
      <c r="K71" s="354" t="s">
        <v>145</v>
      </c>
      <c r="L71" s="248">
        <v>2.6</v>
      </c>
      <c r="M71" s="7"/>
      <c r="N71" s="7"/>
      <c r="O71" s="7"/>
      <c r="P71" s="7"/>
      <c r="Q71" s="7"/>
    </row>
    <row r="72" spans="1:17" s="25" customFormat="1" ht="39" customHeight="1" thickBot="1">
      <c r="A72" s="14"/>
      <c r="B72" s="391"/>
      <c r="C72" s="100"/>
      <c r="D72" s="327"/>
      <c r="E72" s="328"/>
      <c r="F72" s="336"/>
      <c r="G72" s="430" t="s">
        <v>132</v>
      </c>
      <c r="H72" s="431"/>
      <c r="I72" s="431"/>
      <c r="J72" s="432"/>
      <c r="K72" s="335"/>
      <c r="L72" s="313">
        <v>1.8</v>
      </c>
      <c r="M72" s="7"/>
      <c r="N72" s="7"/>
      <c r="O72" s="7"/>
      <c r="P72" s="7"/>
      <c r="Q72" s="7"/>
    </row>
    <row r="73" spans="1:17" s="25" customFormat="1" ht="25.5" customHeight="1">
      <c r="A73" s="14"/>
      <c r="B73" s="391"/>
      <c r="C73" s="100"/>
      <c r="D73" s="388" t="s">
        <v>156</v>
      </c>
      <c r="E73" s="389"/>
      <c r="F73" s="404" t="s">
        <v>77</v>
      </c>
      <c r="G73" s="466" t="s">
        <v>141</v>
      </c>
      <c r="H73" s="467"/>
      <c r="I73" s="467"/>
      <c r="J73" s="468"/>
      <c r="K73" s="496" t="s">
        <v>66</v>
      </c>
      <c r="L73" s="314">
        <v>8.9499999999999993</v>
      </c>
      <c r="M73" s="7"/>
      <c r="N73" s="7"/>
      <c r="O73" s="7"/>
      <c r="P73" s="7"/>
      <c r="Q73" s="7"/>
    </row>
    <row r="74" spans="1:17" s="25" customFormat="1" ht="23.25" customHeight="1">
      <c r="A74" s="192"/>
      <c r="B74" s="391"/>
      <c r="C74" s="312"/>
      <c r="D74" s="327"/>
      <c r="E74" s="328"/>
      <c r="F74" s="336"/>
      <c r="G74" s="469" t="s">
        <v>142</v>
      </c>
      <c r="H74" s="333"/>
      <c r="I74" s="333"/>
      <c r="J74" s="334"/>
      <c r="K74" s="335"/>
      <c r="L74" s="248">
        <v>0.56999999999999995</v>
      </c>
      <c r="M74" s="7"/>
      <c r="N74" s="7"/>
      <c r="O74" s="7"/>
      <c r="P74" s="7"/>
      <c r="Q74" s="7"/>
    </row>
    <row r="75" spans="1:17" s="25" customFormat="1" ht="25.5" customHeight="1">
      <c r="A75" s="192"/>
      <c r="B75" s="391"/>
      <c r="C75" s="312"/>
      <c r="D75" s="327"/>
      <c r="E75" s="328"/>
      <c r="F75" s="336"/>
      <c r="G75" s="469" t="s">
        <v>143</v>
      </c>
      <c r="H75" s="333"/>
      <c r="I75" s="333"/>
      <c r="J75" s="334"/>
      <c r="K75" s="355"/>
      <c r="L75" s="248">
        <v>0.99</v>
      </c>
      <c r="M75" s="7"/>
      <c r="N75" s="7"/>
      <c r="O75" s="7"/>
      <c r="P75" s="7"/>
      <c r="Q75" s="7"/>
    </row>
    <row r="76" spans="1:17" s="25" customFormat="1" ht="39.75" customHeight="1" thickBot="1">
      <c r="A76" s="192"/>
      <c r="B76" s="392"/>
      <c r="C76" s="315"/>
      <c r="D76" s="329"/>
      <c r="E76" s="330"/>
      <c r="F76" s="336"/>
      <c r="G76" s="375" t="s">
        <v>144</v>
      </c>
      <c r="H76" s="376"/>
      <c r="I76" s="376"/>
      <c r="J76" s="377"/>
      <c r="K76" s="316" t="s">
        <v>157</v>
      </c>
      <c r="L76" s="317">
        <v>1.56</v>
      </c>
      <c r="M76" s="7"/>
      <c r="N76" s="7"/>
      <c r="O76" s="7"/>
      <c r="P76" s="7"/>
      <c r="Q76" s="7"/>
    </row>
    <row r="77" spans="1:17" s="1" customFormat="1" ht="12" customHeight="1" thickBot="1">
      <c r="A77" s="435"/>
      <c r="B77" s="436"/>
      <c r="C77" s="436"/>
      <c r="D77" s="436"/>
      <c r="E77" s="436"/>
      <c r="F77" s="436"/>
      <c r="G77" s="436"/>
      <c r="H77" s="436"/>
      <c r="I77" s="436"/>
      <c r="J77" s="436"/>
      <c r="K77" s="436"/>
      <c r="L77" s="437"/>
      <c r="M77" s="3"/>
      <c r="N77" s="3"/>
      <c r="O77" s="3"/>
      <c r="P77" s="3"/>
      <c r="Q77" s="3"/>
    </row>
    <row r="78" spans="1:17" s="13" customFormat="1" ht="48.75" customHeight="1" thickBot="1">
      <c r="A78" s="64">
        <v>9</v>
      </c>
      <c r="B78" s="62" t="s">
        <v>11</v>
      </c>
      <c r="C78" s="62" t="s">
        <v>31</v>
      </c>
      <c r="D78" s="380" t="s">
        <v>150</v>
      </c>
      <c r="E78" s="381"/>
      <c r="F78" s="381"/>
      <c r="G78" s="381"/>
      <c r="H78" s="382"/>
      <c r="I78" s="90">
        <v>8.4</v>
      </c>
      <c r="J78" s="65"/>
      <c r="K78" s="66"/>
      <c r="L78" s="85">
        <f>L79+L80</f>
        <v>25</v>
      </c>
    </row>
    <row r="79" spans="1:17" ht="22.5" customHeight="1">
      <c r="A79" s="80"/>
      <c r="B79" s="396" t="s">
        <v>86</v>
      </c>
      <c r="C79" s="87"/>
      <c r="D79" s="423" t="s">
        <v>155</v>
      </c>
      <c r="E79" s="424"/>
      <c r="F79" s="433" t="s">
        <v>4</v>
      </c>
      <c r="G79" s="405" t="s">
        <v>16</v>
      </c>
      <c r="H79" s="406"/>
      <c r="I79" s="406"/>
      <c r="J79" s="407"/>
      <c r="K79" s="88"/>
      <c r="L79" s="89">
        <v>10</v>
      </c>
    </row>
    <row r="80" spans="1:17" ht="24" customHeight="1" thickBot="1">
      <c r="A80" s="50"/>
      <c r="B80" s="397"/>
      <c r="C80" s="49"/>
      <c r="D80" s="425"/>
      <c r="E80" s="426"/>
      <c r="F80" s="434"/>
      <c r="G80" s="408" t="s">
        <v>17</v>
      </c>
      <c r="H80" s="409"/>
      <c r="I80" s="409"/>
      <c r="J80" s="410"/>
      <c r="K80" s="83"/>
      <c r="L80" s="84">
        <v>15</v>
      </c>
    </row>
    <row r="81" spans="1:12" ht="12" customHeight="1" thickBot="1">
      <c r="A81" s="50"/>
      <c r="B81" s="154"/>
      <c r="C81" s="154"/>
      <c r="D81" s="155"/>
      <c r="E81" s="156"/>
      <c r="F81" s="157"/>
      <c r="G81" s="158"/>
      <c r="H81" s="158"/>
      <c r="I81" s="158"/>
      <c r="J81" s="159"/>
      <c r="K81" s="160"/>
      <c r="L81" s="161"/>
    </row>
    <row r="82" spans="1:12" ht="123" customHeight="1" thickBot="1">
      <c r="A82" s="33">
        <v>10</v>
      </c>
      <c r="B82" s="228" t="s">
        <v>87</v>
      </c>
      <c r="C82" s="86" t="s">
        <v>32</v>
      </c>
      <c r="D82" s="427" t="s">
        <v>162</v>
      </c>
      <c r="E82" s="428"/>
      <c r="F82" s="428"/>
      <c r="G82" s="428"/>
      <c r="H82" s="429"/>
      <c r="I82" s="93"/>
      <c r="J82" s="298">
        <v>3.758</v>
      </c>
      <c r="K82" s="38" t="s">
        <v>19</v>
      </c>
      <c r="L82" s="39" t="s">
        <v>19</v>
      </c>
    </row>
    <row r="83" spans="1:12" ht="11.25" customHeight="1" thickBot="1">
      <c r="A83" s="131"/>
      <c r="B83" s="132"/>
      <c r="C83" s="132"/>
      <c r="D83" s="143"/>
      <c r="E83" s="144"/>
      <c r="F83" s="144"/>
      <c r="G83" s="144"/>
      <c r="H83" s="145"/>
      <c r="I83" s="146"/>
      <c r="J83" s="148"/>
      <c r="K83" s="149"/>
      <c r="L83" s="151"/>
    </row>
    <row r="84" spans="1:12" ht="71.25" customHeight="1" thickBot="1">
      <c r="A84" s="133">
        <v>11</v>
      </c>
      <c r="B84" s="229" t="s">
        <v>87</v>
      </c>
      <c r="C84" s="62" t="s">
        <v>54</v>
      </c>
      <c r="D84" s="427" t="s">
        <v>151</v>
      </c>
      <c r="E84" s="428"/>
      <c r="F84" s="428"/>
      <c r="G84" s="428"/>
      <c r="H84" s="429"/>
      <c r="I84" s="147"/>
      <c r="J84" s="299">
        <v>4</v>
      </c>
      <c r="K84" s="150"/>
      <c r="L84" s="130"/>
    </row>
    <row r="85" spans="1:12" ht="12" customHeight="1" thickBot="1">
      <c r="A85" s="134"/>
      <c r="B85" s="135"/>
      <c r="C85" s="135"/>
      <c r="D85" s="136"/>
      <c r="E85" s="137"/>
      <c r="F85" s="137"/>
      <c r="G85" s="137"/>
      <c r="H85" s="138"/>
      <c r="I85" s="139"/>
      <c r="J85" s="140"/>
      <c r="K85" s="141"/>
      <c r="L85" s="142"/>
    </row>
    <row r="86" spans="1:12" s="15" customFormat="1" ht="139.5" customHeight="1">
      <c r="A86" s="235">
        <v>12</v>
      </c>
      <c r="B86" s="236" t="s">
        <v>88</v>
      </c>
      <c r="C86" s="235" t="s">
        <v>33</v>
      </c>
      <c r="D86" s="420" t="s">
        <v>163</v>
      </c>
      <c r="E86" s="421"/>
      <c r="F86" s="421"/>
      <c r="G86" s="421"/>
      <c r="H86" s="422"/>
      <c r="I86" s="32"/>
      <c r="J86" s="300">
        <v>5.3689999999999998</v>
      </c>
      <c r="K86" s="253">
        <f>I87+I88+I89+I90</f>
        <v>22</v>
      </c>
      <c r="L86" s="61" t="s">
        <v>19</v>
      </c>
    </row>
    <row r="87" spans="1:12" s="15" customFormat="1" ht="18" customHeight="1">
      <c r="A87" s="250"/>
      <c r="B87" s="251"/>
      <c r="C87" s="255"/>
      <c r="D87" s="414" t="s">
        <v>2</v>
      </c>
      <c r="E87" s="415"/>
      <c r="F87" s="438" t="s">
        <v>13</v>
      </c>
      <c r="G87" s="441" t="s">
        <v>94</v>
      </c>
      <c r="H87" s="442"/>
      <c r="I87" s="253">
        <v>11</v>
      </c>
      <c r="J87" s="254"/>
      <c r="K87" s="253"/>
      <c r="L87" s="153"/>
    </row>
    <row r="88" spans="1:12" s="15" customFormat="1" ht="31.5" customHeight="1">
      <c r="A88" s="250"/>
      <c r="B88" s="251"/>
      <c r="C88" s="255"/>
      <c r="D88" s="416"/>
      <c r="E88" s="417"/>
      <c r="F88" s="439"/>
      <c r="G88" s="441" t="s">
        <v>95</v>
      </c>
      <c r="H88" s="442"/>
      <c r="I88" s="253">
        <v>9</v>
      </c>
      <c r="J88" s="254"/>
      <c r="K88" s="253"/>
      <c r="L88" s="153"/>
    </row>
    <row r="89" spans="1:12" s="15" customFormat="1" ht="15.75" customHeight="1">
      <c r="A89" s="250"/>
      <c r="B89" s="251"/>
      <c r="C89" s="255"/>
      <c r="D89" s="416"/>
      <c r="E89" s="417"/>
      <c r="F89" s="439"/>
      <c r="G89" s="441" t="s">
        <v>96</v>
      </c>
      <c r="H89" s="442"/>
      <c r="I89" s="249">
        <v>1</v>
      </c>
      <c r="J89" s="252"/>
      <c r="K89" s="249"/>
      <c r="L89" s="153"/>
    </row>
    <row r="90" spans="1:12" s="15" customFormat="1" ht="33" customHeight="1" thickBot="1">
      <c r="A90" s="34"/>
      <c r="B90" s="231"/>
      <c r="C90" s="256"/>
      <c r="D90" s="418"/>
      <c r="E90" s="419"/>
      <c r="F90" s="440"/>
      <c r="G90" s="461" t="s">
        <v>97</v>
      </c>
      <c r="H90" s="462"/>
      <c r="I90" s="94">
        <v>1</v>
      </c>
      <c r="J90" s="95"/>
      <c r="K90" s="96"/>
      <c r="L90" s="262"/>
    </row>
    <row r="91" spans="1:12" s="15" customFormat="1" ht="9.75" customHeight="1">
      <c r="A91" s="257"/>
      <c r="B91" s="258"/>
      <c r="C91" s="162"/>
      <c r="D91" s="259"/>
      <c r="E91" s="111"/>
      <c r="F91" s="114"/>
      <c r="G91" s="260"/>
      <c r="H91" s="261"/>
      <c r="I91" s="163"/>
      <c r="J91" s="152"/>
      <c r="K91" s="139"/>
      <c r="L91" s="153"/>
    </row>
    <row r="92" spans="1:12" ht="16.5" thickBot="1">
      <c r="A92" s="125"/>
      <c r="B92" s="125"/>
      <c r="C92" s="125"/>
      <c r="D92" s="10"/>
      <c r="E92" s="10"/>
      <c r="F92" s="10"/>
      <c r="G92" s="23"/>
      <c r="H92" s="24"/>
      <c r="I92" s="40" t="s">
        <v>0</v>
      </c>
      <c r="J92" s="41" t="s">
        <v>1</v>
      </c>
      <c r="K92" s="42" t="s">
        <v>3</v>
      </c>
      <c r="L92" s="43" t="s">
        <v>4</v>
      </c>
    </row>
    <row r="93" spans="1:12" ht="16.5" thickBot="1">
      <c r="B93" s="7"/>
      <c r="C93" s="7"/>
      <c r="D93" s="7"/>
      <c r="E93" s="7"/>
      <c r="F93" s="7"/>
      <c r="G93" s="458" t="s">
        <v>12</v>
      </c>
      <c r="H93" s="459"/>
      <c r="I93" s="16">
        <f>I6+I36+I49+I51+I62+I67+I78</f>
        <v>174.4</v>
      </c>
      <c r="J93" s="301">
        <f>J41+J45+J82+J84+J86</f>
        <v>22.2</v>
      </c>
      <c r="K93" s="17">
        <f>K6+K36+K62+K86</f>
        <v>103</v>
      </c>
      <c r="L93" s="18">
        <f>L6+L51+L67+L78</f>
        <v>928.93999999999994</v>
      </c>
    </row>
    <row r="94" spans="1:12">
      <c r="B94" s="7"/>
      <c r="C94" s="7"/>
      <c r="D94" s="7"/>
      <c r="E94" s="7"/>
      <c r="F94" s="7"/>
      <c r="G94" s="460" t="s">
        <v>164</v>
      </c>
      <c r="H94" s="460"/>
      <c r="I94" s="72">
        <f>174.4-I93</f>
        <v>0</v>
      </c>
      <c r="J94" s="302">
        <f>22.2-J93</f>
        <v>0</v>
      </c>
      <c r="K94" s="7"/>
      <c r="L94" s="7"/>
    </row>
  </sheetData>
  <mergeCells count="128">
    <mergeCell ref="K1:L1"/>
    <mergeCell ref="D9:E10"/>
    <mergeCell ref="I2:J2"/>
    <mergeCell ref="D2:H2"/>
    <mergeCell ref="A8:L8"/>
    <mergeCell ref="K2:L2"/>
    <mergeCell ref="I4:J4"/>
    <mergeCell ref="A2:C2"/>
    <mergeCell ref="A3:A5"/>
    <mergeCell ref="B3:B5"/>
    <mergeCell ref="G12:J12"/>
    <mergeCell ref="G13:J13"/>
    <mergeCell ref="G71:J71"/>
    <mergeCell ref="K73:K75"/>
    <mergeCell ref="G74:J74"/>
    <mergeCell ref="G75:J75"/>
    <mergeCell ref="D36:H36"/>
    <mergeCell ref="D37:G37"/>
    <mergeCell ref="G15:J15"/>
    <mergeCell ref="G16:J16"/>
    <mergeCell ref="C3:C5"/>
    <mergeCell ref="G10:J10"/>
    <mergeCell ref="K5:L5"/>
    <mergeCell ref="K4:L4"/>
    <mergeCell ref="I7:J7"/>
    <mergeCell ref="D3:H5"/>
    <mergeCell ref="I5:J5"/>
    <mergeCell ref="F9:F10"/>
    <mergeCell ref="G9:J9"/>
    <mergeCell ref="D6:H6"/>
    <mergeCell ref="D7:G7"/>
    <mergeCell ref="G35:J35"/>
    <mergeCell ref="G34:J34"/>
    <mergeCell ref="K7:L7"/>
    <mergeCell ref="G11:J11"/>
    <mergeCell ref="G27:J27"/>
    <mergeCell ref="G33:J33"/>
    <mergeCell ref="G19:J19"/>
    <mergeCell ref="G20:J20"/>
    <mergeCell ref="G14:J14"/>
    <mergeCell ref="G30:J30"/>
    <mergeCell ref="G28:J28"/>
    <mergeCell ref="G29:J29"/>
    <mergeCell ref="G17:J17"/>
    <mergeCell ref="G18:J18"/>
    <mergeCell ref="G24:J24"/>
    <mergeCell ref="G25:J25"/>
    <mergeCell ref="G21:J21"/>
    <mergeCell ref="G22:J22"/>
    <mergeCell ref="G23:J23"/>
    <mergeCell ref="D68:E68"/>
    <mergeCell ref="G65:J65"/>
    <mergeCell ref="G93:H93"/>
    <mergeCell ref="G94:H94"/>
    <mergeCell ref="G90:H90"/>
    <mergeCell ref="G69:J69"/>
    <mergeCell ref="G73:J73"/>
    <mergeCell ref="G70:J70"/>
    <mergeCell ref="F87:F90"/>
    <mergeCell ref="G87:H87"/>
    <mergeCell ref="G88:H88"/>
    <mergeCell ref="G89:H89"/>
    <mergeCell ref="G68:J68"/>
    <mergeCell ref="D51:H51"/>
    <mergeCell ref="D52:G52"/>
    <mergeCell ref="I52:L52"/>
    <mergeCell ref="G57:I57"/>
    <mergeCell ref="D67:H67"/>
    <mergeCell ref="D87:E90"/>
    <mergeCell ref="D86:H86"/>
    <mergeCell ref="D79:E80"/>
    <mergeCell ref="K71:K72"/>
    <mergeCell ref="D84:H84"/>
    <mergeCell ref="G72:J72"/>
    <mergeCell ref="D82:H82"/>
    <mergeCell ref="F79:F80"/>
    <mergeCell ref="D78:H78"/>
    <mergeCell ref="A77:L77"/>
    <mergeCell ref="B68:B76"/>
    <mergeCell ref="A66:L66"/>
    <mergeCell ref="D42:G42"/>
    <mergeCell ref="B79:B80"/>
    <mergeCell ref="K69:K70"/>
    <mergeCell ref="K37:L39"/>
    <mergeCell ref="K41:L43"/>
    <mergeCell ref="F73:F76"/>
    <mergeCell ref="G79:J79"/>
    <mergeCell ref="G80:J80"/>
    <mergeCell ref="G76:J76"/>
    <mergeCell ref="B46:B47"/>
    <mergeCell ref="D49:H49"/>
    <mergeCell ref="D43:G43"/>
    <mergeCell ref="D46:G46"/>
    <mergeCell ref="D47:G47"/>
    <mergeCell ref="B42:B43"/>
    <mergeCell ref="G58:J58"/>
    <mergeCell ref="D69:E72"/>
    <mergeCell ref="D73:E76"/>
    <mergeCell ref="B63:B65"/>
    <mergeCell ref="I37:J37"/>
    <mergeCell ref="D41:H41"/>
    <mergeCell ref="D38:G38"/>
    <mergeCell ref="D39:G39"/>
    <mergeCell ref="L54:L57"/>
    <mergeCell ref="B37:B39"/>
    <mergeCell ref="G59:J59"/>
    <mergeCell ref="G54:I54"/>
    <mergeCell ref="G55:I55"/>
    <mergeCell ref="G53:J53"/>
    <mergeCell ref="F11:F33"/>
    <mergeCell ref="K11:K17"/>
    <mergeCell ref="D65:E65"/>
    <mergeCell ref="D62:H62"/>
    <mergeCell ref="D45:G45"/>
    <mergeCell ref="G56:I56"/>
    <mergeCell ref="G26:J26"/>
    <mergeCell ref="G32:J32"/>
    <mergeCell ref="F34:F35"/>
    <mergeCell ref="D11:E33"/>
    <mergeCell ref="D34:E35"/>
    <mergeCell ref="G31:J31"/>
    <mergeCell ref="K24:K33"/>
    <mergeCell ref="F69:F72"/>
    <mergeCell ref="D63:G63"/>
    <mergeCell ref="D64:G64"/>
    <mergeCell ref="G60:J60"/>
    <mergeCell ref="D53:E60"/>
    <mergeCell ref="F53:F60"/>
  </mergeCells>
  <phoneticPr fontId="0" type="noConversion"/>
  <pageMargins left="0.70866141732283472" right="0.70866141732283472" top="0.74803149606299213" bottom="0.55118110236220474" header="0.31496062992125984" footer="0.31496062992125984"/>
  <pageSetup paperSize="9" scale="82" fitToHeight="0" orientation="landscape" cellComments="asDisplayed" r:id="rId1"/>
  <headerFooter>
    <oddFooter>&amp;C&amp;P</oddFooter>
  </headerFooter>
  <rowBreaks count="4" manualBreakCount="4">
    <brk id="28" max="11" man="1"/>
    <brk id="48" max="11" man="1"/>
    <brk id="66" max="11" man="1"/>
    <brk id="8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B4:O16"/>
  <sheetViews>
    <sheetView view="pageBreakPreview" zoomScale="70" zoomScaleNormal="100" zoomScaleSheetLayoutView="70" workbookViewId="0">
      <selection activeCell="H9" sqref="H9:I9"/>
    </sheetView>
  </sheetViews>
  <sheetFormatPr defaultRowHeight="15"/>
  <cols>
    <col min="1" max="1" width="4.140625" customWidth="1"/>
    <col min="2" max="2" width="6.7109375" customWidth="1"/>
    <col min="7" max="7" width="11.5703125" customWidth="1"/>
    <col min="9" max="9" width="37.85546875" customWidth="1"/>
    <col min="10" max="10" width="12.7109375" style="277" customWidth="1"/>
    <col min="11" max="11" width="9.7109375" style="277" customWidth="1"/>
    <col min="12" max="12" width="7.28515625" style="277" customWidth="1"/>
    <col min="13" max="13" width="9.85546875" style="277" customWidth="1"/>
    <col min="14" max="14" width="10.85546875" style="277" customWidth="1"/>
    <col min="15" max="15" width="11" customWidth="1"/>
  </cols>
  <sheetData>
    <row r="4" spans="2:15" ht="39" customHeight="1" thickBot="1">
      <c r="B4" s="539" t="s">
        <v>114</v>
      </c>
      <c r="C4" s="539"/>
      <c r="D4" s="539"/>
      <c r="E4" s="539"/>
      <c r="F4" s="539"/>
      <c r="G4" s="539"/>
      <c r="H4" s="539"/>
      <c r="I4" s="539"/>
      <c r="J4" s="539"/>
      <c r="K4" s="539"/>
      <c r="L4" s="539"/>
      <c r="M4" s="539"/>
      <c r="N4" s="539"/>
    </row>
    <row r="5" spans="2:15" ht="24.95" customHeight="1">
      <c r="B5" s="516" t="s">
        <v>34</v>
      </c>
      <c r="C5" s="517"/>
      <c r="D5" s="517"/>
      <c r="E5" s="274" t="s">
        <v>35</v>
      </c>
      <c r="F5" s="275"/>
      <c r="G5" s="275"/>
      <c r="H5" s="275"/>
      <c r="I5" s="276"/>
      <c r="J5" s="271"/>
      <c r="K5" s="270"/>
      <c r="L5" s="286"/>
      <c r="M5" s="286"/>
      <c r="N5" s="278"/>
    </row>
    <row r="6" spans="2:15" s="273" customFormat="1" ht="54.75" customHeight="1">
      <c r="B6" s="518" t="s">
        <v>10</v>
      </c>
      <c r="C6" s="480" t="s">
        <v>21</v>
      </c>
      <c r="D6" s="480" t="s">
        <v>22</v>
      </c>
      <c r="E6" s="486" t="s">
        <v>9</v>
      </c>
      <c r="F6" s="486"/>
      <c r="G6" s="486"/>
      <c r="H6" s="486"/>
      <c r="I6" s="486"/>
      <c r="J6" s="533" t="s">
        <v>113</v>
      </c>
      <c r="K6" s="272" t="s">
        <v>1</v>
      </c>
      <c r="L6" s="531" t="s">
        <v>99</v>
      </c>
      <c r="M6" s="532"/>
      <c r="N6" s="543" t="s">
        <v>100</v>
      </c>
      <c r="O6" s="292" t="s">
        <v>107</v>
      </c>
    </row>
    <row r="7" spans="2:15" ht="30" customHeight="1">
      <c r="B7" s="540"/>
      <c r="C7" s="541"/>
      <c r="D7" s="541"/>
      <c r="E7" s="542"/>
      <c r="F7" s="542"/>
      <c r="G7" s="542"/>
      <c r="H7" s="542"/>
      <c r="I7" s="542"/>
      <c r="J7" s="534"/>
      <c r="K7" s="310" t="s">
        <v>106</v>
      </c>
      <c r="L7" s="287" t="s">
        <v>105</v>
      </c>
      <c r="M7" s="310" t="s">
        <v>106</v>
      </c>
      <c r="N7" s="544"/>
    </row>
    <row r="8" spans="2:15" ht="66.75" customHeight="1">
      <c r="B8" s="536" t="s">
        <v>14</v>
      </c>
      <c r="C8" s="528" t="s">
        <v>90</v>
      </c>
      <c r="D8" s="308"/>
      <c r="E8" s="520" t="s">
        <v>68</v>
      </c>
      <c r="F8" s="521"/>
      <c r="G8" s="522"/>
      <c r="H8" s="526" t="s">
        <v>109</v>
      </c>
      <c r="I8" s="527"/>
      <c r="J8" s="303">
        <v>3.3332999999999999</v>
      </c>
      <c r="K8" s="309">
        <f t="shared" ref="K8:K14" si="0">0.85*J8</f>
        <v>2.8333049999999997</v>
      </c>
      <c r="L8" s="281">
        <v>0.05</v>
      </c>
      <c r="M8" s="309">
        <f t="shared" ref="M8:M14" si="1">J8*L8</f>
        <v>0.16666500000000001</v>
      </c>
      <c r="N8" s="293">
        <f t="shared" ref="N8:N14" si="2">(15%-L8)*J8</f>
        <v>0.33332999999999996</v>
      </c>
      <c r="O8" s="319">
        <f t="shared" ref="O8:O14" si="3">J8-K8-M8-N8</f>
        <v>0</v>
      </c>
    </row>
    <row r="9" spans="2:15" ht="50.25" customHeight="1">
      <c r="B9" s="537"/>
      <c r="C9" s="538"/>
      <c r="D9" s="200" t="s">
        <v>27</v>
      </c>
      <c r="E9" s="523"/>
      <c r="F9" s="524"/>
      <c r="G9" s="525"/>
      <c r="H9" s="526" t="s">
        <v>110</v>
      </c>
      <c r="I9" s="527"/>
      <c r="J9" s="305">
        <v>2.2222</v>
      </c>
      <c r="K9" s="289">
        <f t="shared" si="0"/>
        <v>1.8888699999999998</v>
      </c>
      <c r="L9" s="306">
        <v>0.05</v>
      </c>
      <c r="M9" s="289">
        <f t="shared" si="1"/>
        <v>0.11111</v>
      </c>
      <c r="N9" s="307">
        <f t="shared" si="2"/>
        <v>0.22221999999999997</v>
      </c>
      <c r="O9" s="320">
        <f t="shared" si="3"/>
        <v>0</v>
      </c>
    </row>
    <row r="10" spans="2:15" ht="67.5" customHeight="1">
      <c r="B10" s="536">
        <v>4</v>
      </c>
      <c r="C10" s="538"/>
      <c r="D10" s="282" t="s">
        <v>89</v>
      </c>
      <c r="E10" s="520" t="s">
        <v>101</v>
      </c>
      <c r="F10" s="521"/>
      <c r="G10" s="522"/>
      <c r="H10" s="526" t="s">
        <v>112</v>
      </c>
      <c r="I10" s="527"/>
      <c r="J10" s="303">
        <v>3.5289999999999999</v>
      </c>
      <c r="K10" s="289">
        <f t="shared" si="0"/>
        <v>2.9996499999999999</v>
      </c>
      <c r="L10" s="281">
        <v>0</v>
      </c>
      <c r="M10" s="289">
        <f t="shared" si="1"/>
        <v>0</v>
      </c>
      <c r="N10" s="293">
        <f t="shared" si="2"/>
        <v>0.52934999999999999</v>
      </c>
      <c r="O10" s="320">
        <f t="shared" si="3"/>
        <v>0</v>
      </c>
    </row>
    <row r="11" spans="2:15" ht="48.75" customHeight="1">
      <c r="B11" s="537"/>
      <c r="C11" s="529"/>
      <c r="D11" s="282" t="s">
        <v>89</v>
      </c>
      <c r="E11" s="523"/>
      <c r="F11" s="524"/>
      <c r="G11" s="525"/>
      <c r="H11" s="526" t="s">
        <v>111</v>
      </c>
      <c r="I11" s="527"/>
      <c r="J11" s="305">
        <v>1.589</v>
      </c>
      <c r="K11" s="289">
        <f t="shared" si="0"/>
        <v>1.3506499999999999</v>
      </c>
      <c r="L11" s="281">
        <v>0</v>
      </c>
      <c r="M11" s="289">
        <f t="shared" si="1"/>
        <v>0</v>
      </c>
      <c r="N11" s="293">
        <f t="shared" si="2"/>
        <v>0.23834999999999998</v>
      </c>
      <c r="O11" s="320">
        <f t="shared" si="3"/>
        <v>0</v>
      </c>
    </row>
    <row r="12" spans="2:15" ht="39" customHeight="1">
      <c r="B12" s="247">
        <v>10</v>
      </c>
      <c r="C12" s="528" t="s">
        <v>87</v>
      </c>
      <c r="D12" s="235" t="s">
        <v>32</v>
      </c>
      <c r="E12" s="535" t="s">
        <v>102</v>
      </c>
      <c r="F12" s="535"/>
      <c r="G12" s="535"/>
      <c r="H12" s="535"/>
      <c r="I12" s="535"/>
      <c r="J12" s="303">
        <v>4.4210000000000003</v>
      </c>
      <c r="K12" s="289">
        <f t="shared" si="0"/>
        <v>3.7578499999999999</v>
      </c>
      <c r="L12" s="281">
        <v>0.1</v>
      </c>
      <c r="M12" s="289">
        <f t="shared" si="1"/>
        <v>0.44210000000000005</v>
      </c>
      <c r="N12" s="293">
        <f t="shared" si="2"/>
        <v>0.22104999999999997</v>
      </c>
      <c r="O12" s="320">
        <f t="shared" si="3"/>
        <v>3.3306690738754696E-16</v>
      </c>
    </row>
    <row r="13" spans="2:15" ht="26.25" customHeight="1">
      <c r="B13" s="247">
        <v>11</v>
      </c>
      <c r="C13" s="529"/>
      <c r="D13" s="235" t="s">
        <v>54</v>
      </c>
      <c r="E13" s="535" t="s">
        <v>103</v>
      </c>
      <c r="F13" s="535"/>
      <c r="G13" s="535"/>
      <c r="H13" s="535"/>
      <c r="I13" s="535"/>
      <c r="J13" s="303">
        <v>4.7060000000000004</v>
      </c>
      <c r="K13" s="289">
        <f t="shared" si="0"/>
        <v>4.0001000000000007</v>
      </c>
      <c r="L13" s="281">
        <v>0</v>
      </c>
      <c r="M13" s="289">
        <f t="shared" si="1"/>
        <v>0</v>
      </c>
      <c r="N13" s="293">
        <f t="shared" si="2"/>
        <v>0.70590000000000008</v>
      </c>
      <c r="O13" s="320">
        <f t="shared" si="3"/>
        <v>0</v>
      </c>
    </row>
    <row r="14" spans="2:15" ht="72.75" customHeight="1" thickBot="1">
      <c r="B14" s="283">
        <v>12</v>
      </c>
      <c r="C14" s="318" t="s">
        <v>88</v>
      </c>
      <c r="D14" s="284" t="s">
        <v>33</v>
      </c>
      <c r="E14" s="530" t="s">
        <v>104</v>
      </c>
      <c r="F14" s="530"/>
      <c r="G14" s="530"/>
      <c r="H14" s="530"/>
      <c r="I14" s="530"/>
      <c r="J14" s="304">
        <v>6.3159999999999998</v>
      </c>
      <c r="K14" s="290">
        <f t="shared" si="0"/>
        <v>5.3685999999999998</v>
      </c>
      <c r="L14" s="285">
        <v>0.1</v>
      </c>
      <c r="M14" s="290">
        <f t="shared" si="1"/>
        <v>0.63160000000000005</v>
      </c>
      <c r="N14" s="294">
        <f t="shared" si="2"/>
        <v>0.31579999999999991</v>
      </c>
      <c r="O14" s="320">
        <f t="shared" si="3"/>
        <v>0</v>
      </c>
    </row>
    <row r="15" spans="2:15" ht="36" customHeight="1" thickBot="1">
      <c r="B15" s="273"/>
      <c r="C15" s="273"/>
      <c r="D15" s="273"/>
      <c r="E15" s="273"/>
      <c r="F15" s="273"/>
      <c r="G15" s="273"/>
      <c r="H15" s="273"/>
      <c r="I15" s="273"/>
      <c r="J15" s="321"/>
      <c r="K15" s="291">
        <f>SUM(K8:K14)</f>
        <v>22.199025000000002</v>
      </c>
      <c r="L15" s="288"/>
      <c r="M15" s="291">
        <f>SUM(M8:M14)</f>
        <v>1.3514750000000002</v>
      </c>
      <c r="N15" s="280"/>
      <c r="O15" s="273"/>
    </row>
    <row r="16" spans="2:15" ht="39.950000000000003" customHeight="1">
      <c r="J16" s="279"/>
    </row>
  </sheetData>
  <mergeCells count="22">
    <mergeCell ref="E6:I7"/>
    <mergeCell ref="N6:N7"/>
    <mergeCell ref="H11:I11"/>
    <mergeCell ref="H8:I8"/>
    <mergeCell ref="B8:B9"/>
    <mergeCell ref="B10:B11"/>
    <mergeCell ref="C8:C11"/>
    <mergeCell ref="B4:N4"/>
    <mergeCell ref="B5:D5"/>
    <mergeCell ref="B6:B7"/>
    <mergeCell ref="C6:C7"/>
    <mergeCell ref="D6:D7"/>
    <mergeCell ref="E8:G9"/>
    <mergeCell ref="H9:I9"/>
    <mergeCell ref="C12:C13"/>
    <mergeCell ref="E14:I14"/>
    <mergeCell ref="L6:M6"/>
    <mergeCell ref="J6:J7"/>
    <mergeCell ref="E12:I12"/>
    <mergeCell ref="E13:I13"/>
    <mergeCell ref="E10:G11"/>
    <mergeCell ref="H10:I10"/>
  </mergeCells>
  <phoneticPr fontId="0" type="noConversion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ZIT</vt:lpstr>
      <vt:lpstr>EFS</vt:lpstr>
      <vt:lpstr>ZIT!Obszar_wydruku</vt:lpstr>
      <vt:lpstr>ZIT!Tytuły_wydruku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Musiał</dc:creator>
  <cp:lastModifiedBy>kinkoz</cp:lastModifiedBy>
  <cp:lastPrinted>2015-07-01T10:53:23Z</cp:lastPrinted>
  <dcterms:created xsi:type="dcterms:W3CDTF">2014-02-21T15:11:25Z</dcterms:created>
  <dcterms:modified xsi:type="dcterms:W3CDTF">2015-07-06T13:10:19Z</dcterms:modified>
</cp:coreProperties>
</file>